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N:\400_事業者支援係\100_事業所指導\010_指定・変更\01_海老名市指定\01_起案添付資料・様式等\【様式集】\【様式】R6.4～\04参考様式\"/>
    </mc:Choice>
  </mc:AlternateContent>
  <xr:revisionPtr revIDLastSave="0" documentId="13_ncr:1_{D2404025-EC42-449B-9C24-EFF39D4E98C7}" xr6:coauthVersionLast="47" xr6:coauthVersionMax="47" xr10:uidLastSave="{00000000-0000-0000-0000-000000000000}"/>
  <bookViews>
    <workbookView xWindow="-120" yWindow="-120" windowWidth="20730" windowHeight="11160" xr2:uid="{00000000-000D-0000-FFFF-FFFF00000000}"/>
  </bookViews>
  <sheets>
    <sheet name="【記載例】小多機" sheetId="8" r:id="rId1"/>
    <sheet name="【記載例】シフト記号表（勤務時間帯）" sheetId="5" r:id="rId2"/>
    <sheet name="小多機(50人)" sheetId="12" r:id="rId3"/>
    <sheet name="小多機（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1" i="12" l="1"/>
  <c r="BB71" i="12" s="1"/>
  <c r="AZ85" i="12"/>
  <c r="BB85" i="12" s="1"/>
  <c r="AZ95" i="12"/>
  <c r="BB95" i="12" s="1"/>
  <c r="AZ109" i="12"/>
  <c r="BB109" i="12" s="1"/>
  <c r="AZ119" i="12"/>
  <c r="BB119" i="12" s="1"/>
  <c r="AZ133" i="12"/>
  <c r="BB133" i="12" s="1"/>
  <c r="AZ143" i="12"/>
  <c r="BB143" i="12" s="1"/>
  <c r="AZ157" i="12"/>
  <c r="BB157" i="12" s="1"/>
  <c r="AZ167" i="12"/>
  <c r="BB167" i="12" s="1"/>
  <c r="AZ83" i="12"/>
  <c r="BB83" i="12" s="1"/>
  <c r="AZ107" i="12"/>
  <c r="BB107" i="12" s="1"/>
  <c r="AZ121" i="12"/>
  <c r="BB121" i="12" s="1"/>
  <c r="AZ131" i="12"/>
  <c r="BB131" i="12" s="1"/>
  <c r="AZ145" i="12"/>
  <c r="BB145" i="12" s="1"/>
  <c r="AZ155" i="12"/>
  <c r="BB155" i="12" s="1"/>
  <c r="AZ169" i="12"/>
  <c r="BB169" i="12" s="1"/>
  <c r="AZ73" i="12"/>
  <c r="BB73"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W175" i="12" s="1"/>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6"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6"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5" i="12" s="1"/>
  <c r="AV19" i="12"/>
  <c r="A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R19" i="11"/>
  <c r="AR20" i="11" s="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T19" i="11" l="1"/>
  <c r="AT20" i="11" s="1"/>
  <c r="V19" i="11"/>
  <c r="V20" i="11" s="1"/>
  <c r="Y19" i="11"/>
  <c r="Y20" i="11" s="1"/>
  <c r="AB19" i="11"/>
  <c r="AB20" i="11" s="1"/>
  <c r="AG19" i="11"/>
  <c r="AG20" i="11" s="1"/>
  <c r="BC8" i="11"/>
  <c r="AL19" i="11"/>
  <c r="AL20" i="11" s="1"/>
  <c r="V19" i="12"/>
  <c r="V20" i="12" s="1"/>
  <c r="X19" i="12"/>
  <c r="X20" i="12" s="1"/>
  <c r="AF19" i="12"/>
  <c r="AF20" i="12" s="1"/>
  <c r="AJ19" i="12"/>
  <c r="AJ20" i="12" s="1"/>
  <c r="AL19" i="12"/>
  <c r="AL20" i="12" s="1"/>
  <c r="AN19" i="12"/>
  <c r="AN20" i="12" s="1"/>
  <c r="L44" i="10"/>
  <c r="AD19" i="11"/>
  <c r="AD20" i="11" s="1"/>
  <c r="Z19" i="12"/>
  <c r="Z20" i="12" s="1"/>
  <c r="AP19" i="12"/>
  <c r="AP20" i="12" s="1"/>
  <c r="AB19" i="12"/>
  <c r="AB20" i="12" s="1"/>
  <c r="AR19" i="12"/>
  <c r="AR20" i="12" s="1"/>
  <c r="L41" i="10"/>
  <c r="AJ19" i="11"/>
  <c r="AJ20" i="11" s="1"/>
  <c r="BC8" i="12"/>
  <c r="AD19" i="12"/>
  <c r="AD20" i="12" s="1"/>
  <c r="AT19" i="12"/>
  <c r="AT20" i="12" s="1"/>
  <c r="AO19" i="11"/>
  <c r="AO20" i="11" s="1"/>
  <c r="AH19" i="12"/>
  <c r="AH20" i="12"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5" i="12"/>
  <c r="AO175" i="12"/>
  <c r="U176" i="12"/>
  <c r="AG176" i="12"/>
  <c r="AK176" i="12"/>
  <c r="AW176" i="12"/>
  <c r="W19" i="12"/>
  <c r="W20" i="12" s="1"/>
  <c r="AA19" i="12"/>
  <c r="AA20" i="12" s="1"/>
  <c r="AE19" i="12"/>
  <c r="AE20" i="12" s="1"/>
  <c r="AI19" i="12"/>
  <c r="AI20" i="12" s="1"/>
  <c r="AM19" i="12"/>
  <c r="AM20" i="12" s="1"/>
  <c r="AQ19" i="12"/>
  <c r="AQ20" i="12" s="1"/>
  <c r="AU19" i="12"/>
  <c r="AU20" i="12" s="1"/>
  <c r="V175" i="12"/>
  <c r="Z175" i="12"/>
  <c r="AD175" i="12"/>
  <c r="AH175" i="12"/>
  <c r="AL175" i="12"/>
  <c r="AP175" i="12"/>
  <c r="AT175" i="12"/>
  <c r="AX175" i="12"/>
  <c r="V176" i="12"/>
  <c r="Z176" i="12"/>
  <c r="AD176" i="12"/>
  <c r="AH176" i="12"/>
  <c r="AL176" i="12"/>
  <c r="AP176" i="12"/>
  <c r="AT176" i="12"/>
  <c r="AX176" i="12"/>
  <c r="U175" i="12"/>
  <c r="AG175" i="12"/>
  <c r="AS175" i="12"/>
  <c r="Y176" i="12"/>
  <c r="AO176" i="12"/>
  <c r="W175" i="12"/>
  <c r="AA175" i="12"/>
  <c r="AE175" i="12"/>
  <c r="AI175" i="12"/>
  <c r="AM175" i="12"/>
  <c r="AQ175" i="12"/>
  <c r="AU175" i="12"/>
  <c r="AY175" i="12"/>
  <c r="W176" i="12"/>
  <c r="AA176" i="12"/>
  <c r="AE176" i="12"/>
  <c r="AI176" i="12"/>
  <c r="AM176" i="12"/>
  <c r="AQ176" i="12"/>
  <c r="AU176" i="12"/>
  <c r="AY176" i="12"/>
  <c r="Y175" i="12"/>
  <c r="AK175" i="12"/>
  <c r="AC176" i="12"/>
  <c r="U19" i="12"/>
  <c r="U20" i="12" s="1"/>
  <c r="Y19" i="12"/>
  <c r="Y20" i="12" s="1"/>
  <c r="AC19" i="12"/>
  <c r="AC20" i="12" s="1"/>
  <c r="AG19" i="12"/>
  <c r="AG20" i="12" s="1"/>
  <c r="AK19" i="12"/>
  <c r="AK20" i="12" s="1"/>
  <c r="AO19" i="12"/>
  <c r="AO20" i="12" s="1"/>
  <c r="X175" i="12"/>
  <c r="AB175" i="12"/>
  <c r="AF175" i="12"/>
  <c r="AJ175" i="12"/>
  <c r="AN175" i="12"/>
  <c r="AR175" i="12"/>
  <c r="X176" i="12"/>
  <c r="AB176" i="12"/>
  <c r="AF176" i="12"/>
  <c r="AJ176" i="12"/>
  <c r="AN176" i="12"/>
  <c r="AR176" i="12"/>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AZ176" i="12" l="1"/>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L44" i="5" s="1"/>
  <c r="T40" i="5"/>
  <c r="L40" i="5"/>
  <c r="T39" i="5"/>
  <c r="L39" i="5"/>
  <c r="L41" i="5" l="1"/>
  <c r="AY73" i="8"/>
  <c r="AW73" i="8"/>
  <c r="AX73" i="8"/>
  <c r="X6" i="5"/>
  <c r="X7" i="5"/>
  <c r="AB40" i="8" s="1"/>
  <c r="X8" i="5"/>
  <c r="Z7" i="5"/>
  <c r="AB41" i="8" s="1"/>
  <c r="R40" i="5"/>
  <c r="X40" i="5" s="1"/>
  <c r="Z40" i="5" s="1"/>
  <c r="X42" i="5"/>
  <c r="R43" i="5"/>
  <c r="X43" i="5" s="1"/>
  <c r="Z43" i="5" s="1"/>
  <c r="R39" i="5"/>
  <c r="X39" i="5" s="1"/>
  <c r="X41" i="5" s="1"/>
  <c r="AK67" i="8" s="1"/>
  <c r="AS49" i="8" l="1"/>
  <c r="AF55" i="8"/>
  <c r="Y40" i="8"/>
  <c r="AQ55" i="8"/>
  <c r="Y55" i="8"/>
  <c r="AF49" i="8"/>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<sst xmlns="http://schemas.openxmlformats.org/spreadsheetml/2006/main" count="1809" uniqueCount="254">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</sst>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9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49" xfId="0" applyFont="1" applyFill="1" applyBorder="1" applyAlignment="1" applyProtection="1">
      <alignment horizontal="center" vertical="center" wrapTex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5">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6"/>
  <sheetViews>
    <sheetView showGridLines="0" tabSelected="1" view="pageBreakPreview" zoomScaleNormal="55" zoomScaleSheetLayoutView="100" workbookViewId="0">
      <selection activeCell="Z4" sqref="Z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7" t="s">
        <v>106</v>
      </c>
      <c r="AS1" s="378"/>
      <c r="AT1" s="378"/>
      <c r="AU1" s="378"/>
      <c r="AV1" s="378"/>
      <c r="AW1" s="378"/>
      <c r="AX1" s="378"/>
      <c r="AY1" s="378"/>
      <c r="AZ1" s="378"/>
      <c r="BA1" s="378"/>
      <c r="BB1" s="378"/>
      <c r="BC1" s="378"/>
      <c r="BD1" s="378"/>
      <c r="BE1" s="378"/>
      <c r="BF1" s="378"/>
      <c r="BG1" s="378"/>
      <c r="BH1" s="9" t="s">
        <v>2</v>
      </c>
    </row>
    <row r="2" spans="2:65" s="8" customFormat="1" ht="20.25" customHeight="1" x14ac:dyDescent="0.4">
      <c r="H2" s="7"/>
      <c r="K2" s="7"/>
      <c r="L2" s="7"/>
      <c r="N2" s="9"/>
      <c r="O2" s="9"/>
      <c r="P2" s="9"/>
      <c r="Q2" s="9"/>
      <c r="R2" s="9"/>
      <c r="S2" s="9"/>
      <c r="T2" s="9"/>
      <c r="U2" s="9"/>
      <c r="Z2" s="112" t="s">
        <v>27</v>
      </c>
      <c r="AA2" s="379">
        <v>8</v>
      </c>
      <c r="AB2" s="379"/>
      <c r="AC2" s="112" t="s">
        <v>28</v>
      </c>
      <c r="AD2" s="380">
        <f>IF(AA2=0,"",YEAR(DATE(2018+AA2,1,1)))</f>
        <v>2026</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1" t="s">
        <v>197</v>
      </c>
      <c r="BD3" s="382"/>
      <c r="BE3" s="382"/>
      <c r="BF3" s="383"/>
      <c r="BG3" s="9"/>
    </row>
    <row r="4" spans="2:65" s="8" customFormat="1" ht="20.25" customHeight="1" x14ac:dyDescent="0.4">
      <c r="H4" s="7"/>
      <c r="K4" s="7"/>
      <c r="M4" s="9"/>
      <c r="N4" s="9"/>
      <c r="O4" s="9"/>
      <c r="P4" s="9"/>
      <c r="Q4" s="9"/>
      <c r="R4" s="9"/>
      <c r="S4" s="9"/>
      <c r="AA4" s="35"/>
      <c r="AB4" s="35"/>
      <c r="AC4" s="36"/>
      <c r="AD4" s="37"/>
      <c r="AE4" s="36"/>
      <c r="BB4" s="38" t="s">
        <v>166</v>
      </c>
      <c r="BC4" s="381" t="s">
        <v>167</v>
      </c>
      <c r="BD4" s="382"/>
      <c r="BE4" s="382"/>
      <c r="BF4" s="38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384">
        <v>9</v>
      </c>
      <c r="BD10" s="385"/>
      <c r="BE10" s="2" t="s">
        <v>220</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1" t="s">
        <v>20</v>
      </c>
      <c r="C16" s="344" t="s">
        <v>223</v>
      </c>
      <c r="D16" s="345"/>
      <c r="E16" s="346"/>
      <c r="F16" s="114"/>
      <c r="G16" s="33"/>
      <c r="H16" s="353" t="s">
        <v>224</v>
      </c>
      <c r="I16" s="356" t="s">
        <v>225</v>
      </c>
      <c r="J16" s="345"/>
      <c r="K16" s="345"/>
      <c r="L16" s="346"/>
      <c r="M16" s="356" t="s">
        <v>226</v>
      </c>
      <c r="N16" s="345"/>
      <c r="O16" s="346"/>
      <c r="P16" s="356" t="s">
        <v>102</v>
      </c>
      <c r="Q16" s="345"/>
      <c r="R16" s="345"/>
      <c r="S16" s="345"/>
      <c r="T16" s="371"/>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198</v>
      </c>
      <c r="AS16" s="116"/>
      <c r="AT16" s="116"/>
      <c r="AU16" s="116"/>
      <c r="AV16" s="116"/>
      <c r="AW16" s="116"/>
      <c r="AX16" s="116"/>
      <c r="AY16" s="119"/>
      <c r="AZ16" s="359" t="str">
        <f>IF(BC3="計画","(11)1～4週目の勤務時間数合計","(11)1か月の勤務時間数　合計")</f>
        <v>(11)1か月の勤務時間数　合計</v>
      </c>
      <c r="BA16" s="360"/>
      <c r="BB16" s="365" t="s">
        <v>228</v>
      </c>
      <c r="BC16" s="366"/>
      <c r="BD16" s="344" t="s">
        <v>229</v>
      </c>
      <c r="BE16" s="345"/>
      <c r="BF16" s="345"/>
      <c r="BG16" s="345"/>
      <c r="BH16" s="371"/>
    </row>
    <row r="17" spans="2:60" ht="20.25" customHeight="1" x14ac:dyDescent="0.4">
      <c r="B17" s="342"/>
      <c r="C17" s="347"/>
      <c r="D17" s="348"/>
      <c r="E17" s="349"/>
      <c r="F17" s="120"/>
      <c r="G17" s="32"/>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4">
      <c r="B18" s="342"/>
      <c r="C18" s="347"/>
      <c r="D18" s="348"/>
      <c r="E18" s="349"/>
      <c r="F18" s="120"/>
      <c r="G18" s="32"/>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4">
      <c r="B19" s="342"/>
      <c r="C19" s="347"/>
      <c r="D19" s="348"/>
      <c r="E19" s="349"/>
      <c r="F19" s="120"/>
      <c r="G19" s="32"/>
      <c r="H19" s="354"/>
      <c r="I19" s="357"/>
      <c r="J19" s="348"/>
      <c r="K19" s="348"/>
      <c r="L19" s="349"/>
      <c r="M19" s="357"/>
      <c r="N19" s="348"/>
      <c r="O19" s="349"/>
      <c r="P19" s="357"/>
      <c r="Q19" s="348"/>
      <c r="R19" s="348"/>
      <c r="S19" s="348"/>
      <c r="T19" s="372"/>
      <c r="U19" s="132">
        <f>WEEKDAY(DATE($AD$2,$AH$2,1))</f>
        <v>4</v>
      </c>
      <c r="V19" s="133">
        <f>WEEKDAY(DATE($AD$2,$AH$2,2))</f>
        <v>5</v>
      </c>
      <c r="W19" s="133">
        <f>WEEKDAY(DATE($AD$2,$AH$2,3))</f>
        <v>6</v>
      </c>
      <c r="X19" s="133">
        <f>WEEKDAY(DATE($AD$2,$AH$2,4))</f>
        <v>7</v>
      </c>
      <c r="Y19" s="133">
        <f>WEEKDAY(DATE($AD$2,$AH$2,5))</f>
        <v>1</v>
      </c>
      <c r="Z19" s="133">
        <f>WEEKDAY(DATE($AD$2,$AH$2,6))</f>
        <v>2</v>
      </c>
      <c r="AA19" s="134">
        <f>WEEKDAY(DATE($AD$2,$AH$2,7))</f>
        <v>3</v>
      </c>
      <c r="AB19" s="135">
        <f>WEEKDAY(DATE($AD$2,$AH$2,8))</f>
        <v>4</v>
      </c>
      <c r="AC19" s="133">
        <f>WEEKDAY(DATE($AD$2,$AH$2,9))</f>
        <v>5</v>
      </c>
      <c r="AD19" s="133">
        <f>WEEKDAY(DATE($AD$2,$AH$2,10))</f>
        <v>6</v>
      </c>
      <c r="AE19" s="133">
        <f>WEEKDAY(DATE($AD$2,$AH$2,11))</f>
        <v>7</v>
      </c>
      <c r="AF19" s="133">
        <f>WEEKDAY(DATE($AD$2,$AH$2,12))</f>
        <v>1</v>
      </c>
      <c r="AG19" s="133">
        <f>WEEKDAY(DATE($AD$2,$AH$2,13))</f>
        <v>2</v>
      </c>
      <c r="AH19" s="134">
        <f>WEEKDAY(DATE($AD$2,$AH$2,14))</f>
        <v>3</v>
      </c>
      <c r="AI19" s="135">
        <f>WEEKDAY(DATE($AD$2,$AH$2,15))</f>
        <v>4</v>
      </c>
      <c r="AJ19" s="133">
        <f>WEEKDAY(DATE($AD$2,$AH$2,16))</f>
        <v>5</v>
      </c>
      <c r="AK19" s="133">
        <f>WEEKDAY(DATE($AD$2,$AH$2,17))</f>
        <v>6</v>
      </c>
      <c r="AL19" s="133">
        <f>WEEKDAY(DATE($AD$2,$AH$2,18))</f>
        <v>7</v>
      </c>
      <c r="AM19" s="133">
        <f>WEEKDAY(DATE($AD$2,$AH$2,19))</f>
        <v>1</v>
      </c>
      <c r="AN19" s="133">
        <f>WEEKDAY(DATE($AD$2,$AH$2,20))</f>
        <v>2</v>
      </c>
      <c r="AO19" s="134">
        <f>WEEKDAY(DATE($AD$2,$AH$2,21))</f>
        <v>3</v>
      </c>
      <c r="AP19" s="135">
        <f>WEEKDAY(DATE($AD$2,$AH$2,22))</f>
        <v>4</v>
      </c>
      <c r="AQ19" s="133">
        <f>WEEKDAY(DATE($AD$2,$AH$2,23))</f>
        <v>5</v>
      </c>
      <c r="AR19" s="133">
        <f>WEEKDAY(DATE($AD$2,$AH$2,24))</f>
        <v>6</v>
      </c>
      <c r="AS19" s="133">
        <f>WEEKDAY(DATE($AD$2,$AH$2,25))</f>
        <v>7</v>
      </c>
      <c r="AT19" s="133">
        <f>WEEKDAY(DATE($AD$2,$AH$2,26))</f>
        <v>1</v>
      </c>
      <c r="AU19" s="133">
        <f>WEEKDAY(DATE($AD$2,$AH$2,27))</f>
        <v>2</v>
      </c>
      <c r="AV19" s="134">
        <f>WEEKDAY(DATE($AD$2,$AH$2,28))</f>
        <v>3</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45">
      <c r="B20" s="343"/>
      <c r="C20" s="350"/>
      <c r="D20" s="351"/>
      <c r="E20" s="352"/>
      <c r="F20" s="121"/>
      <c r="G20" s="34"/>
      <c r="H20" s="355"/>
      <c r="I20" s="358"/>
      <c r="J20" s="351"/>
      <c r="K20" s="351"/>
      <c r="L20" s="352"/>
      <c r="M20" s="358"/>
      <c r="N20" s="351"/>
      <c r="O20" s="352"/>
      <c r="P20" s="358"/>
      <c r="Q20" s="351"/>
      <c r="R20" s="351"/>
      <c r="S20" s="351"/>
      <c r="T20" s="373"/>
      <c r="U20" s="139" t="str">
        <f>IF(U19=1,"日",IF(U19=2,"月",IF(U19=3,"火",IF(U19=4,"水",IF(U19=5,"木",IF(U19=6,"金","土"))))))</f>
        <v>水</v>
      </c>
      <c r="V20" s="140" t="str">
        <f t="shared" ref="V20:AV20" si="0">IF(V19=1,"日",IF(V19=2,"月",IF(V19=3,"火",IF(V19=4,"水",IF(V19=5,"木",IF(V19=6,"金","土"))))))</f>
        <v>木</v>
      </c>
      <c r="W20" s="140" t="str">
        <f t="shared" si="0"/>
        <v>金</v>
      </c>
      <c r="X20" s="140" t="str">
        <f t="shared" si="0"/>
        <v>土</v>
      </c>
      <c r="Y20" s="140" t="str">
        <f t="shared" si="0"/>
        <v>日</v>
      </c>
      <c r="Z20" s="140" t="str">
        <f t="shared" si="0"/>
        <v>月</v>
      </c>
      <c r="AA20" s="141" t="str">
        <f t="shared" si="0"/>
        <v>火</v>
      </c>
      <c r="AB20" s="142" t="str">
        <f>IF(AB19=1,"日",IF(AB19=2,"月",IF(AB19=3,"火",IF(AB19=4,"水",IF(AB19=5,"木",IF(AB19=6,"金","土"))))))</f>
        <v>水</v>
      </c>
      <c r="AC20" s="140" t="str">
        <f t="shared" si="0"/>
        <v>木</v>
      </c>
      <c r="AD20" s="140" t="str">
        <f t="shared" si="0"/>
        <v>金</v>
      </c>
      <c r="AE20" s="140" t="str">
        <f t="shared" si="0"/>
        <v>土</v>
      </c>
      <c r="AF20" s="140" t="str">
        <f t="shared" si="0"/>
        <v>日</v>
      </c>
      <c r="AG20" s="140" t="str">
        <f t="shared" si="0"/>
        <v>月</v>
      </c>
      <c r="AH20" s="141" t="str">
        <f t="shared" si="0"/>
        <v>火</v>
      </c>
      <c r="AI20" s="142" t="str">
        <f>IF(AI19=1,"日",IF(AI19=2,"月",IF(AI19=3,"火",IF(AI19=4,"水",IF(AI19=5,"木",IF(AI19=6,"金","土"))))))</f>
        <v>水</v>
      </c>
      <c r="AJ20" s="140" t="str">
        <f t="shared" si="0"/>
        <v>木</v>
      </c>
      <c r="AK20" s="140" t="str">
        <f t="shared" si="0"/>
        <v>金</v>
      </c>
      <c r="AL20" s="140" t="str">
        <f t="shared" si="0"/>
        <v>土</v>
      </c>
      <c r="AM20" s="140" t="str">
        <f t="shared" si="0"/>
        <v>日</v>
      </c>
      <c r="AN20" s="140" t="str">
        <f t="shared" si="0"/>
        <v>月</v>
      </c>
      <c r="AO20" s="141" t="str">
        <f t="shared" si="0"/>
        <v>火</v>
      </c>
      <c r="AP20" s="142" t="str">
        <f>IF(AP19=1,"日",IF(AP19=2,"月",IF(AP19=3,"火",IF(AP19=4,"水",IF(AP19=5,"木",IF(AP19=6,"金","土"))))))</f>
        <v>水</v>
      </c>
      <c r="AQ20" s="140" t="str">
        <f t="shared" si="0"/>
        <v>木</v>
      </c>
      <c r="AR20" s="140" t="str">
        <f t="shared" si="0"/>
        <v>金</v>
      </c>
      <c r="AS20" s="140" t="str">
        <f t="shared" si="0"/>
        <v>土</v>
      </c>
      <c r="AT20" s="140" t="str">
        <f t="shared" si="0"/>
        <v>日</v>
      </c>
      <c r="AU20" s="140" t="str">
        <f t="shared" si="0"/>
        <v>月</v>
      </c>
      <c r="AV20" s="141" t="str">
        <f t="shared" si="0"/>
        <v>火</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4">
      <c r="B21" s="122"/>
      <c r="C21" s="298" t="s">
        <v>77</v>
      </c>
      <c r="D21" s="299"/>
      <c r="E21" s="300"/>
      <c r="F21" s="169"/>
      <c r="G21" s="123"/>
      <c r="H21" s="304" t="s">
        <v>114</v>
      </c>
      <c r="I21" s="301" t="s">
        <v>79</v>
      </c>
      <c r="J21" s="302"/>
      <c r="K21" s="302"/>
      <c r="L21" s="303"/>
      <c r="M21" s="338" t="s">
        <v>113</v>
      </c>
      <c r="N21" s="339"/>
      <c r="O21" s="340"/>
      <c r="P21" s="51" t="s">
        <v>18</v>
      </c>
      <c r="Q21" s="22"/>
      <c r="R21" s="22"/>
      <c r="S21" s="20"/>
      <c r="T21" s="52"/>
      <c r="U21" s="207" t="s">
        <v>41</v>
      </c>
      <c r="V21" s="207" t="s">
        <v>200</v>
      </c>
      <c r="W21" s="207" t="s">
        <v>200</v>
      </c>
      <c r="X21" s="207"/>
      <c r="Y21" s="207" t="s">
        <v>41</v>
      </c>
      <c r="Z21" s="207" t="s">
        <v>41</v>
      </c>
      <c r="AA21" s="208"/>
      <c r="AB21" s="209" t="s">
        <v>41</v>
      </c>
      <c r="AC21" s="207"/>
      <c r="AD21" s="207" t="s">
        <v>200</v>
      </c>
      <c r="AE21" s="207" t="s">
        <v>41</v>
      </c>
      <c r="AF21" s="207" t="s">
        <v>41</v>
      </c>
      <c r="AG21" s="207"/>
      <c r="AH21" s="208" t="s">
        <v>41</v>
      </c>
      <c r="AI21" s="209"/>
      <c r="AJ21" s="207" t="s">
        <v>41</v>
      </c>
      <c r="AK21" s="207" t="s">
        <v>41</v>
      </c>
      <c r="AL21" s="207" t="s">
        <v>41</v>
      </c>
      <c r="AM21" s="207" t="s">
        <v>41</v>
      </c>
      <c r="AN21" s="207" t="s">
        <v>41</v>
      </c>
      <c r="AO21" s="208"/>
      <c r="AP21" s="209"/>
      <c r="AQ21" s="207" t="s">
        <v>41</v>
      </c>
      <c r="AR21" s="207" t="s">
        <v>41</v>
      </c>
      <c r="AS21" s="207" t="s">
        <v>41</v>
      </c>
      <c r="AT21" s="207" t="s">
        <v>41</v>
      </c>
      <c r="AU21" s="207" t="s">
        <v>170</v>
      </c>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24" t="str">
        <f>C21</f>
        <v>管理者</v>
      </c>
      <c r="G22" s="126"/>
      <c r="H22" s="243"/>
      <c r="I22" s="258"/>
      <c r="J22" s="259"/>
      <c r="K22" s="259"/>
      <c r="L22" s="260"/>
      <c r="M22" s="248"/>
      <c r="N22" s="249"/>
      <c r="O22" s="250"/>
      <c r="P22" s="23" t="s">
        <v>73</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2">
        <f>IF($BC$3="４週",SUM(U22:AV22),IF($BC$3="暦月",SUM(U22:AY22),""))</f>
        <v>160</v>
      </c>
      <c r="BA22" s="293"/>
      <c r="BB22" s="294">
        <f>IF($BC$3="４週",AZ22/4,IF($BC$3="暦月",(AZ22/($BC$8/7)),""))</f>
        <v>40</v>
      </c>
      <c r="BC22" s="293"/>
      <c r="BD22" s="286"/>
      <c r="BE22" s="287"/>
      <c r="BF22" s="287"/>
      <c r="BG22" s="287"/>
      <c r="BH22" s="288"/>
    </row>
    <row r="23" spans="2:60" ht="20.25" customHeight="1" x14ac:dyDescent="0.4">
      <c r="B23" s="127"/>
      <c r="C23" s="277"/>
      <c r="D23" s="278"/>
      <c r="E23" s="279"/>
      <c r="F23" s="170"/>
      <c r="G23" s="128" t="str">
        <f>C21</f>
        <v>管理者</v>
      </c>
      <c r="H23" s="244"/>
      <c r="I23" s="261"/>
      <c r="J23" s="262"/>
      <c r="K23" s="262"/>
      <c r="L23" s="263"/>
      <c r="M23" s="251"/>
      <c r="N23" s="252"/>
      <c r="O23" s="253"/>
      <c r="P23" s="25" t="s">
        <v>74</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t="s">
        <v>78</v>
      </c>
      <c r="D24" s="272"/>
      <c r="E24" s="273"/>
      <c r="F24" s="171"/>
      <c r="G24" s="130"/>
      <c r="H24" s="305" t="s">
        <v>114</v>
      </c>
      <c r="I24" s="255" t="s">
        <v>78</v>
      </c>
      <c r="J24" s="256"/>
      <c r="K24" s="256"/>
      <c r="L24" s="257"/>
      <c r="M24" s="245" t="s">
        <v>133</v>
      </c>
      <c r="N24" s="246"/>
      <c r="O24" s="247"/>
      <c r="P24" s="21" t="s">
        <v>18</v>
      </c>
      <c r="Q24" s="27"/>
      <c r="R24" s="27"/>
      <c r="S24" s="15"/>
      <c r="T24" s="55"/>
      <c r="U24" s="216" t="s">
        <v>42</v>
      </c>
      <c r="V24" s="217" t="s">
        <v>42</v>
      </c>
      <c r="W24" s="217" t="s">
        <v>42</v>
      </c>
      <c r="X24" s="217" t="s">
        <v>42</v>
      </c>
      <c r="Y24" s="217"/>
      <c r="Z24" s="217" t="s">
        <v>42</v>
      </c>
      <c r="AA24" s="218" t="s">
        <v>42</v>
      </c>
      <c r="AB24" s="216"/>
      <c r="AC24" s="217" t="s">
        <v>42</v>
      </c>
      <c r="AD24" s="217" t="s">
        <v>42</v>
      </c>
      <c r="AE24" s="217" t="s">
        <v>42</v>
      </c>
      <c r="AF24" s="217"/>
      <c r="AG24" s="217"/>
      <c r="AH24" s="218" t="s">
        <v>42</v>
      </c>
      <c r="AI24" s="216" t="s">
        <v>42</v>
      </c>
      <c r="AJ24" s="217" t="s">
        <v>42</v>
      </c>
      <c r="AK24" s="217"/>
      <c r="AL24" s="217" t="s">
        <v>42</v>
      </c>
      <c r="AM24" s="217" t="s">
        <v>42</v>
      </c>
      <c r="AN24" s="217" t="s">
        <v>42</v>
      </c>
      <c r="AO24" s="218" t="s">
        <v>42</v>
      </c>
      <c r="AP24" s="216" t="s">
        <v>42</v>
      </c>
      <c r="AQ24" s="217"/>
      <c r="AR24" s="217" t="s">
        <v>42</v>
      </c>
      <c r="AS24" s="217"/>
      <c r="AT24" s="217" t="s">
        <v>42</v>
      </c>
      <c r="AU24" s="217"/>
      <c r="AV24" s="218" t="s">
        <v>42</v>
      </c>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24" t="str">
        <f>C24</f>
        <v>介護支援専門員</v>
      </c>
      <c r="G25" s="126"/>
      <c r="H25" s="243"/>
      <c r="I25" s="258"/>
      <c r="J25" s="259"/>
      <c r="K25" s="259"/>
      <c r="L25" s="260"/>
      <c r="M25" s="248"/>
      <c r="N25" s="249"/>
      <c r="O25" s="250"/>
      <c r="P25" s="23" t="s">
        <v>73</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f>IF(AN24="","",VLOOKUP(AN24,'【記載例】シフト記号表（勤務時間帯）'!$D$6:$X$47,21,FALSE))</f>
        <v>7.9999999999999982</v>
      </c>
      <c r="AO25" s="212">
        <f>IF(AO24="","",VLOOKUP(AO24,'【記載例】シフト記号表（勤務時間帯）'!$D$6:$X$47,21,FALSE))</f>
        <v>7.9999999999999982</v>
      </c>
      <c r="AP25" s="210">
        <f>IF(AP24="","",VLOOKUP(AP24,'【記載例】シフト記号表（勤務時間帯）'!$D$6:$X$47,21,FALSE))</f>
        <v>7.9999999999999982</v>
      </c>
      <c r="AQ25" s="211" t="str">
        <f>IF(AQ24="","",VLOOKUP(AQ24,'【記載例】シフト記号表（勤務時間帯）'!$D$6:$X$47,21,FALSE))</f>
        <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2">
        <f>IF($BC$3="４週",SUM(U25:AV25),IF($BC$3="暦月",SUM(U25:AY25),""))</f>
        <v>159.99999999999997</v>
      </c>
      <c r="BA25" s="293"/>
      <c r="BB25" s="294">
        <f>IF($BC$3="４週",AZ25/4,IF($BC$3="暦月",(AZ25/($BC$8/7)),""))</f>
        <v>39.999999999999993</v>
      </c>
      <c r="BC25" s="293"/>
      <c r="BD25" s="286"/>
      <c r="BE25" s="287"/>
      <c r="BF25" s="287"/>
      <c r="BG25" s="287"/>
      <c r="BH25" s="288"/>
    </row>
    <row r="26" spans="2:60" ht="20.25" customHeight="1" x14ac:dyDescent="0.4">
      <c r="B26" s="127"/>
      <c r="C26" s="277"/>
      <c r="D26" s="278"/>
      <c r="E26" s="279"/>
      <c r="F26" s="170"/>
      <c r="G26" s="128" t="str">
        <f>C24</f>
        <v>介護支援専門員</v>
      </c>
      <c r="H26" s="244"/>
      <c r="I26" s="261"/>
      <c r="J26" s="262"/>
      <c r="K26" s="262"/>
      <c r="L26" s="263"/>
      <c r="M26" s="251"/>
      <c r="N26" s="252"/>
      <c r="O26" s="253"/>
      <c r="P26" s="25" t="s">
        <v>74</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t="s">
        <v>88</v>
      </c>
      <c r="D27" s="272"/>
      <c r="E27" s="273"/>
      <c r="F27" s="124"/>
      <c r="G27" s="126"/>
      <c r="H27" s="242" t="s">
        <v>114</v>
      </c>
      <c r="I27" s="255" t="s">
        <v>19</v>
      </c>
      <c r="J27" s="256"/>
      <c r="K27" s="256"/>
      <c r="L27" s="257"/>
      <c r="M27" s="245" t="s">
        <v>134</v>
      </c>
      <c r="N27" s="246"/>
      <c r="O27" s="247"/>
      <c r="P27" s="21" t="s">
        <v>18</v>
      </c>
      <c r="Q27" s="27"/>
      <c r="R27" s="27"/>
      <c r="S27" s="15"/>
      <c r="T27" s="55"/>
      <c r="U27" s="216" t="s">
        <v>47</v>
      </c>
      <c r="V27" s="217" t="s">
        <v>48</v>
      </c>
      <c r="W27" s="217"/>
      <c r="X27" s="217" t="s">
        <v>39</v>
      </c>
      <c r="Y27" s="217" t="s">
        <v>200</v>
      </c>
      <c r="Z27" s="217"/>
      <c r="AA27" s="218" t="s">
        <v>39</v>
      </c>
      <c r="AB27" s="216" t="s">
        <v>201</v>
      </c>
      <c r="AC27" s="217" t="s">
        <v>48</v>
      </c>
      <c r="AD27" s="217" t="s">
        <v>41</v>
      </c>
      <c r="AE27" s="217"/>
      <c r="AF27" s="217" t="s">
        <v>195</v>
      </c>
      <c r="AG27" s="217" t="s">
        <v>200</v>
      </c>
      <c r="AH27" s="218"/>
      <c r="AI27" s="216" t="s">
        <v>41</v>
      </c>
      <c r="AJ27" s="217" t="s">
        <v>47</v>
      </c>
      <c r="AK27" s="217" t="s">
        <v>202</v>
      </c>
      <c r="AL27" s="217"/>
      <c r="AM27" s="217"/>
      <c r="AN27" s="217" t="s">
        <v>47</v>
      </c>
      <c r="AO27" s="218" t="s">
        <v>48</v>
      </c>
      <c r="AP27" s="216"/>
      <c r="AQ27" s="217" t="s">
        <v>195</v>
      </c>
      <c r="AR27" s="217" t="s">
        <v>41</v>
      </c>
      <c r="AS27" s="217" t="s">
        <v>201</v>
      </c>
      <c r="AT27" s="217" t="s">
        <v>48</v>
      </c>
      <c r="AU27" s="217"/>
      <c r="AV27" s="218" t="s">
        <v>168</v>
      </c>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24" t="str">
        <f>C27</f>
        <v>介護従業者</v>
      </c>
      <c r="G28" s="126"/>
      <c r="H28" s="243"/>
      <c r="I28" s="258"/>
      <c r="J28" s="259"/>
      <c r="K28" s="259"/>
      <c r="L28" s="260"/>
      <c r="M28" s="248"/>
      <c r="N28" s="249"/>
      <c r="O28" s="250"/>
      <c r="P28" s="23" t="s">
        <v>73</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2">
        <f>IF($BC$3="４週",SUM(U28:AV28),IF($BC$3="暦月",SUM(U28:AY28),""))</f>
        <v>110</v>
      </c>
      <c r="BA28" s="293"/>
      <c r="BB28" s="294">
        <f>IF($BC$3="４週",AZ28/4,IF($BC$3="暦月",(AZ28/($BC$8/7)),""))</f>
        <v>27.5</v>
      </c>
      <c r="BC28" s="293"/>
      <c r="BD28" s="286"/>
      <c r="BE28" s="287"/>
      <c r="BF28" s="287"/>
      <c r="BG28" s="287"/>
      <c r="BH28" s="288"/>
    </row>
    <row r="29" spans="2:60" ht="20.25" customHeight="1" x14ac:dyDescent="0.4">
      <c r="B29" s="127"/>
      <c r="C29" s="277"/>
      <c r="D29" s="278"/>
      <c r="E29" s="279"/>
      <c r="F29" s="170"/>
      <c r="G29" s="128" t="str">
        <f>C27</f>
        <v>介護従業者</v>
      </c>
      <c r="H29" s="244"/>
      <c r="I29" s="261"/>
      <c r="J29" s="262"/>
      <c r="K29" s="262"/>
      <c r="L29" s="263"/>
      <c r="M29" s="251"/>
      <c r="N29" s="252"/>
      <c r="O29" s="253"/>
      <c r="P29" s="25" t="s">
        <v>74</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5">
        <f>IF($BC$3="４週",SUM(U29:AV29),IF($BC$3="暦月",SUM(U29:AY29),""))</f>
        <v>50</v>
      </c>
      <c r="BA29" s="296"/>
      <c r="BB29" s="297">
        <f>IF($BC$3="４週",AZ29/4,IF($BC$3="暦月",(AZ29/($BC$8/7)),""))</f>
        <v>12.5</v>
      </c>
      <c r="BC29" s="296"/>
      <c r="BD29" s="289"/>
      <c r="BE29" s="290"/>
      <c r="BF29" s="290"/>
      <c r="BG29" s="290"/>
      <c r="BH29" s="291"/>
    </row>
    <row r="30" spans="2:60" ht="20.25" customHeight="1" x14ac:dyDescent="0.4">
      <c r="B30" s="129"/>
      <c r="C30" s="271" t="s">
        <v>88</v>
      </c>
      <c r="D30" s="272"/>
      <c r="E30" s="273"/>
      <c r="F30" s="124"/>
      <c r="G30" s="126"/>
      <c r="H30" s="242" t="s">
        <v>114</v>
      </c>
      <c r="I30" s="255" t="s">
        <v>19</v>
      </c>
      <c r="J30" s="256"/>
      <c r="K30" s="256"/>
      <c r="L30" s="257"/>
      <c r="M30" s="245" t="s">
        <v>135</v>
      </c>
      <c r="N30" s="246"/>
      <c r="O30" s="247"/>
      <c r="P30" s="21" t="s">
        <v>18</v>
      </c>
      <c r="Q30" s="27"/>
      <c r="R30" s="27"/>
      <c r="S30" s="15"/>
      <c r="T30" s="55"/>
      <c r="U30" s="216"/>
      <c r="V30" s="217" t="s">
        <v>176</v>
      </c>
      <c r="W30" s="217" t="s">
        <v>177</v>
      </c>
      <c r="X30" s="217" t="s">
        <v>168</v>
      </c>
      <c r="Y30" s="217"/>
      <c r="Z30" s="217" t="s">
        <v>176</v>
      </c>
      <c r="AA30" s="218" t="s">
        <v>177</v>
      </c>
      <c r="AB30" s="216"/>
      <c r="AC30" s="217" t="s">
        <v>168</v>
      </c>
      <c r="AD30" s="217" t="s">
        <v>176</v>
      </c>
      <c r="AE30" s="217" t="s">
        <v>177</v>
      </c>
      <c r="AF30" s="217"/>
      <c r="AG30" s="217" t="s">
        <v>169</v>
      </c>
      <c r="AH30" s="218" t="s">
        <v>168</v>
      </c>
      <c r="AI30" s="216"/>
      <c r="AJ30" s="217" t="s">
        <v>168</v>
      </c>
      <c r="AK30" s="217" t="s">
        <v>170</v>
      </c>
      <c r="AL30" s="217" t="s">
        <v>176</v>
      </c>
      <c r="AM30" s="217" t="s">
        <v>177</v>
      </c>
      <c r="AN30" s="217"/>
      <c r="AO30" s="218" t="s">
        <v>168</v>
      </c>
      <c r="AP30" s="216" t="s">
        <v>169</v>
      </c>
      <c r="AQ30" s="217" t="s">
        <v>170</v>
      </c>
      <c r="AR30" s="217" t="s">
        <v>176</v>
      </c>
      <c r="AS30" s="217" t="s">
        <v>177</v>
      </c>
      <c r="AT30" s="217"/>
      <c r="AU30" s="217"/>
      <c r="AV30" s="218" t="s">
        <v>168</v>
      </c>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24" t="str">
        <f>C30</f>
        <v>介護従業者</v>
      </c>
      <c r="G31" s="126"/>
      <c r="H31" s="243"/>
      <c r="I31" s="258"/>
      <c r="J31" s="259"/>
      <c r="K31" s="259"/>
      <c r="L31" s="260"/>
      <c r="M31" s="248"/>
      <c r="N31" s="249"/>
      <c r="O31" s="250"/>
      <c r="P31" s="23" t="s">
        <v>73</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2">
        <f>IF($BC$3="４週",SUM(U31:AV31),IF($BC$3="暦月",SUM(U31:AY31),""))</f>
        <v>110</v>
      </c>
      <c r="BA31" s="293"/>
      <c r="BB31" s="294">
        <f>IF($BC$3="４週",AZ31/4,IF($BC$3="暦月",(AZ31/($BC$8/7)),""))</f>
        <v>27.5</v>
      </c>
      <c r="BC31" s="293"/>
      <c r="BD31" s="286"/>
      <c r="BE31" s="287"/>
      <c r="BF31" s="287"/>
      <c r="BG31" s="287"/>
      <c r="BH31" s="288"/>
    </row>
    <row r="32" spans="2:60" ht="20.25" customHeight="1" x14ac:dyDescent="0.4">
      <c r="B32" s="127"/>
      <c r="C32" s="277"/>
      <c r="D32" s="278"/>
      <c r="E32" s="279"/>
      <c r="F32" s="170"/>
      <c r="G32" s="128" t="str">
        <f>C30</f>
        <v>介護従業者</v>
      </c>
      <c r="H32" s="244"/>
      <c r="I32" s="261"/>
      <c r="J32" s="262"/>
      <c r="K32" s="262"/>
      <c r="L32" s="263"/>
      <c r="M32" s="251"/>
      <c r="N32" s="252"/>
      <c r="O32" s="253"/>
      <c r="P32" s="25" t="s">
        <v>74</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5">
        <f>IF($BC$3="４週",SUM(U32:AV32),IF($BC$3="暦月",SUM(U32:AY32),""))</f>
        <v>50</v>
      </c>
      <c r="BA32" s="296"/>
      <c r="BB32" s="297">
        <f>IF($BC$3="４週",AZ32/4,IF($BC$3="暦月",(AZ32/($BC$8/7)),""))</f>
        <v>12.5</v>
      </c>
      <c r="BC32" s="296"/>
      <c r="BD32" s="289"/>
      <c r="BE32" s="290"/>
      <c r="BF32" s="290"/>
      <c r="BG32" s="290"/>
      <c r="BH32" s="291"/>
    </row>
    <row r="33" spans="2:60" ht="20.25" customHeight="1" x14ac:dyDescent="0.4">
      <c r="B33" s="129"/>
      <c r="C33" s="271" t="s">
        <v>88</v>
      </c>
      <c r="D33" s="272"/>
      <c r="E33" s="273"/>
      <c r="F33" s="124"/>
      <c r="G33" s="126"/>
      <c r="H33" s="242" t="s">
        <v>114</v>
      </c>
      <c r="I33" s="255" t="s">
        <v>19</v>
      </c>
      <c r="J33" s="256"/>
      <c r="K33" s="256"/>
      <c r="L33" s="257"/>
      <c r="M33" s="245" t="s">
        <v>136</v>
      </c>
      <c r="N33" s="246"/>
      <c r="O33" s="247"/>
      <c r="P33" s="21" t="s">
        <v>18</v>
      </c>
      <c r="Q33" s="27"/>
      <c r="R33" s="27"/>
      <c r="S33" s="15"/>
      <c r="T33" s="55"/>
      <c r="U33" s="216" t="s">
        <v>212</v>
      </c>
      <c r="V33" s="217" t="s">
        <v>168</v>
      </c>
      <c r="W33" s="217"/>
      <c r="X33" s="217" t="s">
        <v>168</v>
      </c>
      <c r="Y33" s="217" t="s">
        <v>212</v>
      </c>
      <c r="Z33" s="217" t="s">
        <v>212</v>
      </c>
      <c r="AA33" s="218"/>
      <c r="AB33" s="216" t="s">
        <v>212</v>
      </c>
      <c r="AC33" s="217" t="s">
        <v>212</v>
      </c>
      <c r="AD33" s="217" t="s">
        <v>212</v>
      </c>
      <c r="AE33" s="217" t="s">
        <v>212</v>
      </c>
      <c r="AF33" s="217" t="s">
        <v>212</v>
      </c>
      <c r="AG33" s="217"/>
      <c r="AH33" s="218"/>
      <c r="AI33" s="216" t="s">
        <v>212</v>
      </c>
      <c r="AJ33" s="217"/>
      <c r="AK33" s="217" t="s">
        <v>168</v>
      </c>
      <c r="AL33" s="217"/>
      <c r="AM33" s="217" t="s">
        <v>212</v>
      </c>
      <c r="AN33" s="217" t="s">
        <v>212</v>
      </c>
      <c r="AO33" s="218" t="s">
        <v>212</v>
      </c>
      <c r="AP33" s="216" t="s">
        <v>212</v>
      </c>
      <c r="AQ33" s="217"/>
      <c r="AR33" s="217"/>
      <c r="AS33" s="217" t="s">
        <v>212</v>
      </c>
      <c r="AT33" s="217" t="s">
        <v>212</v>
      </c>
      <c r="AU33" s="217" t="s">
        <v>212</v>
      </c>
      <c r="AV33" s="218" t="s">
        <v>212</v>
      </c>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24" t="str">
        <f>C33</f>
        <v>介護従業者</v>
      </c>
      <c r="G34" s="126"/>
      <c r="H34" s="243"/>
      <c r="I34" s="258"/>
      <c r="J34" s="259"/>
      <c r="K34" s="259"/>
      <c r="L34" s="260"/>
      <c r="M34" s="248"/>
      <c r="N34" s="249"/>
      <c r="O34" s="250"/>
      <c r="P34" s="23" t="s">
        <v>73</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2">
        <f>IF($BC$3="４週",SUM(U34:AV34),IF($BC$3="暦月",SUM(U34:AY34),""))</f>
        <v>160</v>
      </c>
      <c r="BA34" s="293"/>
      <c r="BB34" s="294">
        <f>IF($BC$3="４週",AZ34/4,IF($BC$3="暦月",(AZ34/($BC$8/7)),""))</f>
        <v>40</v>
      </c>
      <c r="BC34" s="293"/>
      <c r="BD34" s="286"/>
      <c r="BE34" s="287"/>
      <c r="BF34" s="287"/>
      <c r="BG34" s="287"/>
      <c r="BH34" s="288"/>
    </row>
    <row r="35" spans="2:60" ht="20.25" customHeight="1" x14ac:dyDescent="0.4">
      <c r="B35" s="127"/>
      <c r="C35" s="277"/>
      <c r="D35" s="278"/>
      <c r="E35" s="279"/>
      <c r="F35" s="170"/>
      <c r="G35" s="128" t="str">
        <f>C33</f>
        <v>介護従業者</v>
      </c>
      <c r="H35" s="244"/>
      <c r="I35" s="261"/>
      <c r="J35" s="262"/>
      <c r="K35" s="262"/>
      <c r="L35" s="263"/>
      <c r="M35" s="251"/>
      <c r="N35" s="252"/>
      <c r="O35" s="253"/>
      <c r="P35" s="25" t="s">
        <v>74</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t="s">
        <v>88</v>
      </c>
      <c r="D36" s="272"/>
      <c r="E36" s="273"/>
      <c r="F36" s="124"/>
      <c r="G36" s="126"/>
      <c r="H36" s="242" t="s">
        <v>114</v>
      </c>
      <c r="I36" s="255" t="s">
        <v>115</v>
      </c>
      <c r="J36" s="256"/>
      <c r="K36" s="256"/>
      <c r="L36" s="257"/>
      <c r="M36" s="245" t="s">
        <v>137</v>
      </c>
      <c r="N36" s="246"/>
      <c r="O36" s="247"/>
      <c r="P36" s="21" t="s">
        <v>18</v>
      </c>
      <c r="Q36" s="28"/>
      <c r="R36" s="28"/>
      <c r="S36" s="16"/>
      <c r="T36" s="58"/>
      <c r="U36" s="216" t="s">
        <v>213</v>
      </c>
      <c r="V36" s="217"/>
      <c r="W36" s="217" t="s">
        <v>168</v>
      </c>
      <c r="X36" s="217"/>
      <c r="Y36" s="217" t="s">
        <v>176</v>
      </c>
      <c r="Z36" s="217" t="s">
        <v>177</v>
      </c>
      <c r="AA36" s="218" t="s">
        <v>212</v>
      </c>
      <c r="AB36" s="216"/>
      <c r="AC36" s="217" t="s">
        <v>176</v>
      </c>
      <c r="AD36" s="217" t="s">
        <v>177</v>
      </c>
      <c r="AE36" s="217" t="s">
        <v>212</v>
      </c>
      <c r="AF36" s="217"/>
      <c r="AG36" s="217" t="s">
        <v>176</v>
      </c>
      <c r="AH36" s="218" t="s">
        <v>177</v>
      </c>
      <c r="AI36" s="216"/>
      <c r="AJ36" s="217" t="s">
        <v>170</v>
      </c>
      <c r="AK36" s="217" t="s">
        <v>170</v>
      </c>
      <c r="AL36" s="217" t="s">
        <v>212</v>
      </c>
      <c r="AM36" s="217" t="s">
        <v>170</v>
      </c>
      <c r="AN36" s="217"/>
      <c r="AO36" s="218" t="s">
        <v>176</v>
      </c>
      <c r="AP36" s="216" t="s">
        <v>177</v>
      </c>
      <c r="AQ36" s="217" t="s">
        <v>212</v>
      </c>
      <c r="AR36" s="217" t="s">
        <v>170</v>
      </c>
      <c r="AS36" s="217"/>
      <c r="AT36" s="217" t="s">
        <v>170</v>
      </c>
      <c r="AU36" s="217" t="s">
        <v>212</v>
      </c>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24" t="str">
        <f>C36</f>
        <v>介護従業者</v>
      </c>
      <c r="G37" s="126"/>
      <c r="H37" s="243"/>
      <c r="I37" s="258"/>
      <c r="J37" s="259"/>
      <c r="K37" s="259"/>
      <c r="L37" s="260"/>
      <c r="M37" s="248"/>
      <c r="N37" s="249"/>
      <c r="O37" s="250"/>
      <c r="P37" s="23" t="s">
        <v>73</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2">
        <f>IF($BC$3="４週",SUM(U37:AV37),IF($BC$3="暦月",SUM(U37:AY37),""))</f>
        <v>120</v>
      </c>
      <c r="BA37" s="293"/>
      <c r="BB37" s="294">
        <f>IF($BC$3="４週",AZ37/4,IF($BC$3="暦月",(AZ37/($BC$8/7)),""))</f>
        <v>30</v>
      </c>
      <c r="BC37" s="293"/>
      <c r="BD37" s="286"/>
      <c r="BE37" s="287"/>
      <c r="BF37" s="287"/>
      <c r="BG37" s="287"/>
      <c r="BH37" s="288"/>
    </row>
    <row r="38" spans="2:60" ht="20.25" customHeight="1" x14ac:dyDescent="0.4">
      <c r="B38" s="127"/>
      <c r="C38" s="277"/>
      <c r="D38" s="278"/>
      <c r="E38" s="279"/>
      <c r="F38" s="170"/>
      <c r="G38" s="128" t="str">
        <f>C36</f>
        <v>介護従業者</v>
      </c>
      <c r="H38" s="244"/>
      <c r="I38" s="261"/>
      <c r="J38" s="262"/>
      <c r="K38" s="262"/>
      <c r="L38" s="263"/>
      <c r="M38" s="251"/>
      <c r="N38" s="252"/>
      <c r="O38" s="253"/>
      <c r="P38" s="25" t="s">
        <v>74</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5">
        <f>IF($BC$3="４週",SUM(U38:AV38),IF($BC$3="暦月",SUM(U38:AY38),""))</f>
        <v>40</v>
      </c>
      <c r="BA38" s="296"/>
      <c r="BB38" s="297">
        <f>IF($BC$3="４週",AZ38/4,IF($BC$3="暦月",(AZ38/($BC$8/7)),""))</f>
        <v>10</v>
      </c>
      <c r="BC38" s="296"/>
      <c r="BD38" s="289"/>
      <c r="BE38" s="290"/>
      <c r="BF38" s="290"/>
      <c r="BG38" s="290"/>
      <c r="BH38" s="291"/>
    </row>
    <row r="39" spans="2:60" ht="20.25" customHeight="1" x14ac:dyDescent="0.4">
      <c r="B39" s="129"/>
      <c r="C39" s="271" t="s">
        <v>88</v>
      </c>
      <c r="D39" s="272"/>
      <c r="E39" s="273"/>
      <c r="F39" s="124"/>
      <c r="G39" s="126"/>
      <c r="H39" s="242" t="s">
        <v>114</v>
      </c>
      <c r="I39" s="255" t="s">
        <v>19</v>
      </c>
      <c r="J39" s="256"/>
      <c r="K39" s="256"/>
      <c r="L39" s="257"/>
      <c r="M39" s="245" t="s">
        <v>138</v>
      </c>
      <c r="N39" s="246"/>
      <c r="O39" s="247"/>
      <c r="P39" s="21" t="s">
        <v>18</v>
      </c>
      <c r="Q39" s="27"/>
      <c r="R39" s="27"/>
      <c r="S39" s="15"/>
      <c r="T39" s="55"/>
      <c r="U39" s="216"/>
      <c r="V39" s="217" t="s">
        <v>168</v>
      </c>
      <c r="W39" s="217" t="s">
        <v>176</v>
      </c>
      <c r="X39" s="217" t="s">
        <v>177</v>
      </c>
      <c r="Y39" s="217" t="s">
        <v>213</v>
      </c>
      <c r="Z39" s="217"/>
      <c r="AA39" s="218" t="s">
        <v>168</v>
      </c>
      <c r="AB39" s="216" t="s">
        <v>212</v>
      </c>
      <c r="AC39" s="217" t="s">
        <v>212</v>
      </c>
      <c r="AD39" s="217"/>
      <c r="AE39" s="217"/>
      <c r="AF39" s="217" t="s">
        <v>176</v>
      </c>
      <c r="AG39" s="217" t="s">
        <v>177</v>
      </c>
      <c r="AH39" s="218" t="s">
        <v>212</v>
      </c>
      <c r="AI39" s="216" t="s">
        <v>213</v>
      </c>
      <c r="AJ39" s="217"/>
      <c r="AK39" s="217" t="s">
        <v>176</v>
      </c>
      <c r="AL39" s="217" t="s">
        <v>177</v>
      </c>
      <c r="AM39" s="217"/>
      <c r="AN39" s="217" t="s">
        <v>168</v>
      </c>
      <c r="AO39" s="218" t="s">
        <v>168</v>
      </c>
      <c r="AP39" s="216" t="s">
        <v>170</v>
      </c>
      <c r="AQ39" s="217"/>
      <c r="AR39" s="217" t="s">
        <v>168</v>
      </c>
      <c r="AS39" s="217" t="s">
        <v>169</v>
      </c>
      <c r="AT39" s="217" t="s">
        <v>176</v>
      </c>
      <c r="AU39" s="217" t="s">
        <v>177</v>
      </c>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24" t="str">
        <f>C39</f>
        <v>介護従業者</v>
      </c>
      <c r="G40" s="126"/>
      <c r="H40" s="243"/>
      <c r="I40" s="258"/>
      <c r="J40" s="259"/>
      <c r="K40" s="259"/>
      <c r="L40" s="260"/>
      <c r="M40" s="248"/>
      <c r="N40" s="249"/>
      <c r="O40" s="250"/>
      <c r="P40" s="23" t="s">
        <v>73</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2">
        <f>IF($BC$3="４週",SUM(U40:AV40),IF($BC$3="暦月",SUM(U40:AY40),""))</f>
        <v>119.99999999999999</v>
      </c>
      <c r="BA40" s="293"/>
      <c r="BB40" s="294">
        <f>IF($BC$3="４週",AZ40/4,IF($BC$3="暦月",(AZ40/($BC$8/7)),""))</f>
        <v>29.999999999999996</v>
      </c>
      <c r="BC40" s="293"/>
      <c r="BD40" s="286"/>
      <c r="BE40" s="287"/>
      <c r="BF40" s="287"/>
      <c r="BG40" s="287"/>
      <c r="BH40" s="288"/>
    </row>
    <row r="41" spans="2:60" ht="20.25" customHeight="1" x14ac:dyDescent="0.4">
      <c r="B41" s="127"/>
      <c r="C41" s="277"/>
      <c r="D41" s="278"/>
      <c r="E41" s="279"/>
      <c r="F41" s="170"/>
      <c r="G41" s="128" t="str">
        <f>C39</f>
        <v>介護従業者</v>
      </c>
      <c r="H41" s="244"/>
      <c r="I41" s="261"/>
      <c r="J41" s="262"/>
      <c r="K41" s="262"/>
      <c r="L41" s="263"/>
      <c r="M41" s="251"/>
      <c r="N41" s="252"/>
      <c r="O41" s="253"/>
      <c r="P41" s="25" t="s">
        <v>74</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5">
        <f>IF($BC$3="４週",SUM(U41:AV41),IF($BC$3="暦月",SUM(U41:AY41),""))</f>
        <v>40</v>
      </c>
      <c r="BA41" s="296"/>
      <c r="BB41" s="297">
        <f>IF($BC$3="４週",AZ41/4,IF($BC$3="暦月",(AZ41/($BC$8/7)),""))</f>
        <v>10</v>
      </c>
      <c r="BC41" s="296"/>
      <c r="BD41" s="289"/>
      <c r="BE41" s="290"/>
      <c r="BF41" s="290"/>
      <c r="BG41" s="290"/>
      <c r="BH41" s="291"/>
    </row>
    <row r="42" spans="2:60" ht="20.25" customHeight="1" x14ac:dyDescent="0.4">
      <c r="B42" s="129"/>
      <c r="C42" s="271" t="s">
        <v>88</v>
      </c>
      <c r="D42" s="272"/>
      <c r="E42" s="273"/>
      <c r="F42" s="124"/>
      <c r="G42" s="126"/>
      <c r="H42" s="242" t="s">
        <v>114</v>
      </c>
      <c r="I42" s="255" t="s">
        <v>19</v>
      </c>
      <c r="J42" s="256"/>
      <c r="K42" s="256"/>
      <c r="L42" s="257"/>
      <c r="M42" s="245" t="s">
        <v>139</v>
      </c>
      <c r="N42" s="246"/>
      <c r="O42" s="247"/>
      <c r="P42" s="21" t="s">
        <v>18</v>
      </c>
      <c r="Q42" s="27"/>
      <c r="R42" s="27"/>
      <c r="S42" s="15"/>
      <c r="T42" s="55"/>
      <c r="U42" s="216" t="s">
        <v>168</v>
      </c>
      <c r="V42" s="217"/>
      <c r="W42" s="217" t="s">
        <v>212</v>
      </c>
      <c r="X42" s="217" t="s">
        <v>176</v>
      </c>
      <c r="Y42" s="217" t="s">
        <v>177</v>
      </c>
      <c r="Z42" s="217" t="s">
        <v>213</v>
      </c>
      <c r="AA42" s="218"/>
      <c r="AB42" s="216" t="s">
        <v>213</v>
      </c>
      <c r="AC42" s="217"/>
      <c r="AD42" s="217" t="s">
        <v>170</v>
      </c>
      <c r="AE42" s="217" t="s">
        <v>176</v>
      </c>
      <c r="AF42" s="217" t="s">
        <v>177</v>
      </c>
      <c r="AG42" s="217"/>
      <c r="AH42" s="218" t="s">
        <v>168</v>
      </c>
      <c r="AI42" s="216" t="s">
        <v>176</v>
      </c>
      <c r="AJ42" s="217" t="s">
        <v>177</v>
      </c>
      <c r="AK42" s="217"/>
      <c r="AL42" s="217" t="s">
        <v>168</v>
      </c>
      <c r="AM42" s="217" t="s">
        <v>168</v>
      </c>
      <c r="AN42" s="217" t="s">
        <v>212</v>
      </c>
      <c r="AO42" s="218"/>
      <c r="AP42" s="216" t="s">
        <v>176</v>
      </c>
      <c r="AQ42" s="217" t="s">
        <v>177</v>
      </c>
      <c r="AR42" s="217"/>
      <c r="AS42" s="217" t="s">
        <v>168</v>
      </c>
      <c r="AT42" s="217"/>
      <c r="AU42" s="217" t="s">
        <v>176</v>
      </c>
      <c r="AV42" s="218" t="s">
        <v>177</v>
      </c>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24" t="str">
        <f>C42</f>
        <v>介護従業者</v>
      </c>
      <c r="G43" s="126"/>
      <c r="H43" s="243"/>
      <c r="I43" s="258"/>
      <c r="J43" s="259"/>
      <c r="K43" s="259"/>
      <c r="L43" s="260"/>
      <c r="M43" s="248"/>
      <c r="N43" s="249"/>
      <c r="O43" s="250"/>
      <c r="P43" s="23" t="s">
        <v>73</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2">
        <f>IF($BC$3="４週",SUM(U43:AV43),IF($BC$3="暦月",SUM(U43:AY43),""))</f>
        <v>110</v>
      </c>
      <c r="BA43" s="293"/>
      <c r="BB43" s="294">
        <f>IF($BC$3="４週",AZ43/4,IF($BC$3="暦月",(AZ43/($BC$8/7)),""))</f>
        <v>27.5</v>
      </c>
      <c r="BC43" s="293"/>
      <c r="BD43" s="286"/>
      <c r="BE43" s="287"/>
      <c r="BF43" s="287"/>
      <c r="BG43" s="287"/>
      <c r="BH43" s="288"/>
    </row>
    <row r="44" spans="2:60" ht="20.25" customHeight="1" x14ac:dyDescent="0.4">
      <c r="B44" s="127"/>
      <c r="C44" s="277"/>
      <c r="D44" s="278"/>
      <c r="E44" s="279"/>
      <c r="F44" s="170"/>
      <c r="G44" s="128" t="str">
        <f>C42</f>
        <v>介護従業者</v>
      </c>
      <c r="H44" s="244"/>
      <c r="I44" s="261"/>
      <c r="J44" s="262"/>
      <c r="K44" s="262"/>
      <c r="L44" s="263"/>
      <c r="M44" s="251"/>
      <c r="N44" s="252"/>
      <c r="O44" s="253"/>
      <c r="P44" s="25" t="s">
        <v>74</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5">
        <f>IF($BC$3="４週",SUM(U44:AV44),IF($BC$3="暦月",SUM(U44:AY44),""))</f>
        <v>50</v>
      </c>
      <c r="BA44" s="296"/>
      <c r="BB44" s="297">
        <f>IF($BC$3="４週",AZ44/4,IF($BC$3="暦月",(AZ44/($BC$8/7)),""))</f>
        <v>12.5</v>
      </c>
      <c r="BC44" s="296"/>
      <c r="BD44" s="289"/>
      <c r="BE44" s="290"/>
      <c r="BF44" s="290"/>
      <c r="BG44" s="290"/>
      <c r="BH44" s="291"/>
    </row>
    <row r="45" spans="2:60" ht="20.25" customHeight="1" x14ac:dyDescent="0.4">
      <c r="B45" s="129"/>
      <c r="C45" s="271" t="s">
        <v>88</v>
      </c>
      <c r="D45" s="272"/>
      <c r="E45" s="273"/>
      <c r="F45" s="124"/>
      <c r="G45" s="126"/>
      <c r="H45" s="242" t="s">
        <v>114</v>
      </c>
      <c r="I45" s="255" t="s">
        <v>80</v>
      </c>
      <c r="J45" s="256"/>
      <c r="K45" s="256"/>
      <c r="L45" s="257"/>
      <c r="M45" s="245" t="s">
        <v>140</v>
      </c>
      <c r="N45" s="246"/>
      <c r="O45" s="247"/>
      <c r="P45" s="21" t="s">
        <v>18</v>
      </c>
      <c r="Q45" s="27"/>
      <c r="R45" s="27"/>
      <c r="S45" s="15"/>
      <c r="T45" s="55"/>
      <c r="U45" s="216" t="s">
        <v>177</v>
      </c>
      <c r="V45" s="217" t="s">
        <v>215</v>
      </c>
      <c r="W45" s="217" t="s">
        <v>170</v>
      </c>
      <c r="X45" s="217"/>
      <c r="Y45" s="217"/>
      <c r="Z45" s="217" t="s">
        <v>212</v>
      </c>
      <c r="AA45" s="218" t="s">
        <v>176</v>
      </c>
      <c r="AB45" s="216" t="s">
        <v>177</v>
      </c>
      <c r="AC45" s="217"/>
      <c r="AD45" s="217"/>
      <c r="AE45" s="217" t="s">
        <v>168</v>
      </c>
      <c r="AF45" s="217" t="s">
        <v>170</v>
      </c>
      <c r="AG45" s="217" t="s">
        <v>170</v>
      </c>
      <c r="AH45" s="218" t="s">
        <v>176</v>
      </c>
      <c r="AI45" s="216" t="s">
        <v>177</v>
      </c>
      <c r="AJ45" s="217" t="s">
        <v>170</v>
      </c>
      <c r="AK45" s="217"/>
      <c r="AL45" s="217" t="s">
        <v>169</v>
      </c>
      <c r="AM45" s="217" t="s">
        <v>176</v>
      </c>
      <c r="AN45" s="217" t="s">
        <v>177</v>
      </c>
      <c r="AO45" s="218"/>
      <c r="AP45" s="216"/>
      <c r="AQ45" s="217" t="s">
        <v>176</v>
      </c>
      <c r="AR45" s="217" t="s">
        <v>177</v>
      </c>
      <c r="AS45" s="217"/>
      <c r="AT45" s="217" t="s">
        <v>168</v>
      </c>
      <c r="AU45" s="217" t="s">
        <v>169</v>
      </c>
      <c r="AV45" s="218" t="s">
        <v>176</v>
      </c>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24" t="str">
        <f>C45</f>
        <v>介護従業者</v>
      </c>
      <c r="G46" s="126"/>
      <c r="H46" s="243"/>
      <c r="I46" s="258"/>
      <c r="J46" s="259"/>
      <c r="K46" s="259"/>
      <c r="L46" s="260"/>
      <c r="M46" s="248"/>
      <c r="N46" s="249"/>
      <c r="O46" s="250"/>
      <c r="P46" s="23" t="s">
        <v>73</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2">
        <f>IF($BC$3="４週",SUM(U46:AV46),IF($BC$3="暦月",SUM(U46:AY46),""))</f>
        <v>110</v>
      </c>
      <c r="BA46" s="293"/>
      <c r="BB46" s="294">
        <f>IF($BC$3="４週",AZ46/4,IF($BC$3="暦月",(AZ46/($BC$8/7)),""))</f>
        <v>27.5</v>
      </c>
      <c r="BC46" s="293"/>
      <c r="BD46" s="286"/>
      <c r="BE46" s="287"/>
      <c r="BF46" s="287"/>
      <c r="BG46" s="287"/>
      <c r="BH46" s="288"/>
    </row>
    <row r="47" spans="2:60" ht="20.25" customHeight="1" x14ac:dyDescent="0.4">
      <c r="B47" s="127"/>
      <c r="C47" s="277"/>
      <c r="D47" s="278"/>
      <c r="E47" s="279"/>
      <c r="F47" s="170"/>
      <c r="G47" s="128" t="str">
        <f>C45</f>
        <v>介護従業者</v>
      </c>
      <c r="H47" s="244"/>
      <c r="I47" s="261"/>
      <c r="J47" s="262"/>
      <c r="K47" s="262"/>
      <c r="L47" s="263"/>
      <c r="M47" s="251"/>
      <c r="N47" s="252"/>
      <c r="O47" s="253"/>
      <c r="P47" s="25" t="s">
        <v>74</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5">
        <f>IF($BC$3="４週",SUM(U47:AV47),IF($BC$3="暦月",SUM(U47:AY47),""))</f>
        <v>50</v>
      </c>
      <c r="BA47" s="296"/>
      <c r="BB47" s="297">
        <f>IF($BC$3="４週",AZ47/4,IF($BC$3="暦月",(AZ47/($BC$8/7)),""))</f>
        <v>12.5</v>
      </c>
      <c r="BC47" s="296"/>
      <c r="BD47" s="289"/>
      <c r="BE47" s="290"/>
      <c r="BF47" s="290"/>
      <c r="BG47" s="290"/>
      <c r="BH47" s="291"/>
    </row>
    <row r="48" spans="2:60" ht="20.25" customHeight="1" x14ac:dyDescent="0.4">
      <c r="B48" s="129"/>
      <c r="C48" s="271" t="s">
        <v>88</v>
      </c>
      <c r="D48" s="272"/>
      <c r="E48" s="273"/>
      <c r="F48" s="124"/>
      <c r="G48" s="126"/>
      <c r="H48" s="242" t="s">
        <v>131</v>
      </c>
      <c r="I48" s="255" t="s">
        <v>19</v>
      </c>
      <c r="J48" s="256"/>
      <c r="K48" s="256"/>
      <c r="L48" s="257"/>
      <c r="M48" s="245" t="s">
        <v>141</v>
      </c>
      <c r="N48" s="246"/>
      <c r="O48" s="247"/>
      <c r="P48" s="21" t="s">
        <v>18</v>
      </c>
      <c r="Q48" s="28"/>
      <c r="R48" s="28"/>
      <c r="S48" s="16"/>
      <c r="T48" s="58"/>
      <c r="U48" s="216"/>
      <c r="V48" s="217"/>
      <c r="W48" s="217"/>
      <c r="X48" s="217" t="s">
        <v>213</v>
      </c>
      <c r="Y48" s="217" t="s">
        <v>168</v>
      </c>
      <c r="Z48" s="217"/>
      <c r="AA48" s="218"/>
      <c r="AB48" s="216"/>
      <c r="AC48" s="217"/>
      <c r="AD48" s="217"/>
      <c r="AE48" s="217" t="s">
        <v>168</v>
      </c>
      <c r="AF48" s="217" t="s">
        <v>213</v>
      </c>
      <c r="AG48" s="217"/>
      <c r="AH48" s="218"/>
      <c r="AI48" s="216"/>
      <c r="AJ48" s="217"/>
      <c r="AK48" s="217"/>
      <c r="AL48" s="217" t="s">
        <v>168</v>
      </c>
      <c r="AM48" s="217" t="s">
        <v>213</v>
      </c>
      <c r="AN48" s="217"/>
      <c r="AO48" s="218"/>
      <c r="AP48" s="216"/>
      <c r="AQ48" s="217"/>
      <c r="AR48" s="217"/>
      <c r="AS48" s="217" t="s">
        <v>213</v>
      </c>
      <c r="AT48" s="217" t="s">
        <v>168</v>
      </c>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24" t="str">
        <f>C48</f>
        <v>介護従業者</v>
      </c>
      <c r="G49" s="126"/>
      <c r="H49" s="243"/>
      <c r="I49" s="258"/>
      <c r="J49" s="259"/>
      <c r="K49" s="259"/>
      <c r="L49" s="260"/>
      <c r="M49" s="248"/>
      <c r="N49" s="249"/>
      <c r="O49" s="250"/>
      <c r="P49" s="23" t="s">
        <v>73</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7.9999999999999982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7.9999999999999982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7.9999999999999982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7.9999999999999982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2">
        <f>IF($BC$3="４週",SUM(U49:AV49),IF($BC$3="暦月",SUM(U49:AY49),""))</f>
        <v>63.999999999999993</v>
      </c>
      <c r="BA49" s="293"/>
      <c r="BB49" s="294">
        <f>IF($BC$3="４週",AZ49/4,IF($BC$3="暦月",(AZ49/($BC$8/7)),""))</f>
        <v>15.999999999999998</v>
      </c>
      <c r="BC49" s="293"/>
      <c r="BD49" s="286"/>
      <c r="BE49" s="287"/>
      <c r="BF49" s="287"/>
      <c r="BG49" s="287"/>
      <c r="BH49" s="288"/>
    </row>
    <row r="50" spans="2:60" ht="20.25" customHeight="1" x14ac:dyDescent="0.4">
      <c r="B50" s="127"/>
      <c r="C50" s="277"/>
      <c r="D50" s="278"/>
      <c r="E50" s="279"/>
      <c r="F50" s="170"/>
      <c r="G50" s="128" t="str">
        <f>C48</f>
        <v>介護従業者</v>
      </c>
      <c r="H50" s="244"/>
      <c r="I50" s="261"/>
      <c r="J50" s="262"/>
      <c r="K50" s="262"/>
      <c r="L50" s="263"/>
      <c r="M50" s="251"/>
      <c r="N50" s="252"/>
      <c r="O50" s="253"/>
      <c r="P50" s="41" t="s">
        <v>74</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t="s">
        <v>88</v>
      </c>
      <c r="D51" s="272"/>
      <c r="E51" s="273"/>
      <c r="F51" s="124"/>
      <c r="G51" s="126"/>
      <c r="H51" s="242" t="s">
        <v>131</v>
      </c>
      <c r="I51" s="255" t="s">
        <v>19</v>
      </c>
      <c r="J51" s="256"/>
      <c r="K51" s="256"/>
      <c r="L51" s="257"/>
      <c r="M51" s="245" t="s">
        <v>142</v>
      </c>
      <c r="N51" s="246"/>
      <c r="O51" s="247"/>
      <c r="P51" s="21" t="s">
        <v>18</v>
      </c>
      <c r="Q51" s="28"/>
      <c r="R51" s="28"/>
      <c r="S51" s="16"/>
      <c r="T51" s="58"/>
      <c r="U51" s="216"/>
      <c r="V51" s="217"/>
      <c r="W51" s="217"/>
      <c r="X51" s="217" t="s">
        <v>216</v>
      </c>
      <c r="Y51" s="217"/>
      <c r="Z51" s="217" t="s">
        <v>173</v>
      </c>
      <c r="AA51" s="218" t="s">
        <v>173</v>
      </c>
      <c r="AB51" s="216"/>
      <c r="AC51" s="217"/>
      <c r="AD51" s="217"/>
      <c r="AE51" s="217" t="s">
        <v>173</v>
      </c>
      <c r="AF51" s="217"/>
      <c r="AG51" s="217" t="s">
        <v>173</v>
      </c>
      <c r="AH51" s="218" t="s">
        <v>173</v>
      </c>
      <c r="AI51" s="216"/>
      <c r="AJ51" s="217"/>
      <c r="AK51" s="217"/>
      <c r="AL51" s="217" t="s">
        <v>173</v>
      </c>
      <c r="AM51" s="217"/>
      <c r="AN51" s="217" t="s">
        <v>216</v>
      </c>
      <c r="AO51" s="218" t="s">
        <v>173</v>
      </c>
      <c r="AP51" s="216"/>
      <c r="AQ51" s="217"/>
      <c r="AR51" s="217"/>
      <c r="AS51" s="217" t="s">
        <v>173</v>
      </c>
      <c r="AT51" s="217"/>
      <c r="AU51" s="217" t="s">
        <v>173</v>
      </c>
      <c r="AV51" s="218" t="s">
        <v>173</v>
      </c>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24" t="str">
        <f>C51</f>
        <v>介護従業者</v>
      </c>
      <c r="G52" s="126"/>
      <c r="H52" s="243"/>
      <c r="I52" s="258"/>
      <c r="J52" s="259"/>
      <c r="K52" s="259"/>
      <c r="L52" s="260"/>
      <c r="M52" s="248"/>
      <c r="N52" s="249"/>
      <c r="O52" s="250"/>
      <c r="P52" s="23" t="s">
        <v>73</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f>IF(Z51="","",VLOOKUP(Z51,'【記載例】シフト記号表（勤務時間帯）'!$D$6:$X$47,21,FALSE))</f>
        <v>5.9999999999999982</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f>IF(AG51="","",VLOOKUP(AG51,'【記載例】シフト記号表（勤務時間帯）'!$D$6:$X$47,21,FALSE))</f>
        <v>5.9999999999999982</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f>IF(AN51="","",VLOOKUP(AN51,'【記載例】シフト記号表（勤務時間帯）'!$D$6:$X$47,21,FALSE))</f>
        <v>5.9999999999999982</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f>IF(AU51="","",VLOOKUP(AU51,'【記載例】シフト記号表（勤務時間帯）'!$D$6:$X$47,21,FALSE))</f>
        <v>5.9999999999999982</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2">
        <f>IF($BC$3="４週",SUM(U52:AV52),IF($BC$3="暦月",SUM(U52:AY52),""))</f>
        <v>71.999999999999986</v>
      </c>
      <c r="BA52" s="293"/>
      <c r="BB52" s="294">
        <f>IF($BC$3="４週",AZ52/4,IF($BC$3="暦月",(AZ52/($BC$8/7)),""))</f>
        <v>17.999999999999996</v>
      </c>
      <c r="BC52" s="293"/>
      <c r="BD52" s="286"/>
      <c r="BE52" s="287"/>
      <c r="BF52" s="287"/>
      <c r="BG52" s="287"/>
      <c r="BH52" s="288"/>
    </row>
    <row r="53" spans="2:60" ht="20.25" customHeight="1" x14ac:dyDescent="0.4">
      <c r="B53" s="127"/>
      <c r="C53" s="277"/>
      <c r="D53" s="278"/>
      <c r="E53" s="279"/>
      <c r="F53" s="170"/>
      <c r="G53" s="128" t="str">
        <f>C51</f>
        <v>介護従業者</v>
      </c>
      <c r="H53" s="244"/>
      <c r="I53" s="261"/>
      <c r="J53" s="262"/>
      <c r="K53" s="262"/>
      <c r="L53" s="263"/>
      <c r="M53" s="251"/>
      <c r="N53" s="252"/>
      <c r="O53" s="253"/>
      <c r="P53" s="41" t="s">
        <v>74</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t="s">
        <v>88</v>
      </c>
      <c r="D54" s="272"/>
      <c r="E54" s="273"/>
      <c r="F54" s="124"/>
      <c r="G54" s="126"/>
      <c r="H54" s="242" t="s">
        <v>131</v>
      </c>
      <c r="I54" s="255" t="s">
        <v>115</v>
      </c>
      <c r="J54" s="256"/>
      <c r="K54" s="256"/>
      <c r="L54" s="257"/>
      <c r="M54" s="245" t="s">
        <v>143</v>
      </c>
      <c r="N54" s="246"/>
      <c r="O54" s="247"/>
      <c r="P54" s="21" t="s">
        <v>18</v>
      </c>
      <c r="Q54" s="28"/>
      <c r="R54" s="28"/>
      <c r="S54" s="16"/>
      <c r="T54" s="58"/>
      <c r="U54" s="216"/>
      <c r="V54" s="217" t="s">
        <v>168</v>
      </c>
      <c r="W54" s="217"/>
      <c r="X54" s="217"/>
      <c r="Y54" s="217" t="s">
        <v>213</v>
      </c>
      <c r="Z54" s="217"/>
      <c r="AA54" s="218"/>
      <c r="AB54" s="216"/>
      <c r="AC54" s="217" t="s">
        <v>168</v>
      </c>
      <c r="AD54" s="217"/>
      <c r="AE54" s="217"/>
      <c r="AF54" s="217" t="s">
        <v>213</v>
      </c>
      <c r="AG54" s="217"/>
      <c r="AH54" s="218"/>
      <c r="AI54" s="216"/>
      <c r="AJ54" s="217" t="s">
        <v>168</v>
      </c>
      <c r="AK54" s="217"/>
      <c r="AL54" s="217"/>
      <c r="AM54" s="217" t="s">
        <v>168</v>
      </c>
      <c r="AN54" s="217"/>
      <c r="AO54" s="218"/>
      <c r="AP54" s="216"/>
      <c r="AQ54" s="217" t="s">
        <v>213</v>
      </c>
      <c r="AR54" s="217"/>
      <c r="AS54" s="217"/>
      <c r="AT54" s="217" t="s">
        <v>213</v>
      </c>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24" t="str">
        <f>C54</f>
        <v>介護従業者</v>
      </c>
      <c r="G55" s="126"/>
      <c r="H55" s="243"/>
      <c r="I55" s="258"/>
      <c r="J55" s="259"/>
      <c r="K55" s="259"/>
      <c r="L55" s="260"/>
      <c r="M55" s="248"/>
      <c r="N55" s="249"/>
      <c r="O55" s="250"/>
      <c r="P55" s="23" t="s">
        <v>73</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2">
        <f>IF($BC$3="４週",SUM(U55:AV55),IF($BC$3="暦月",SUM(U55:AY55),""))</f>
        <v>63.999999999999993</v>
      </c>
      <c r="BA55" s="293"/>
      <c r="BB55" s="294">
        <f>IF($BC$3="４週",AZ55/4,IF($BC$3="暦月",(AZ55/($BC$8/7)),""))</f>
        <v>15.999999999999998</v>
      </c>
      <c r="BC55" s="293"/>
      <c r="BD55" s="286"/>
      <c r="BE55" s="287"/>
      <c r="BF55" s="287"/>
      <c r="BG55" s="287"/>
      <c r="BH55" s="288"/>
    </row>
    <row r="56" spans="2:60" ht="20.25" customHeight="1" x14ac:dyDescent="0.4">
      <c r="B56" s="127"/>
      <c r="C56" s="277"/>
      <c r="D56" s="278"/>
      <c r="E56" s="279"/>
      <c r="F56" s="170"/>
      <c r="G56" s="128" t="str">
        <f>C54</f>
        <v>介護従業者</v>
      </c>
      <c r="H56" s="244"/>
      <c r="I56" s="261"/>
      <c r="J56" s="262"/>
      <c r="K56" s="262"/>
      <c r="L56" s="263"/>
      <c r="M56" s="251"/>
      <c r="N56" s="252"/>
      <c r="O56" s="253"/>
      <c r="P56" s="41" t="s">
        <v>74</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t="s">
        <v>88</v>
      </c>
      <c r="D57" s="272"/>
      <c r="E57" s="273"/>
      <c r="F57" s="124"/>
      <c r="G57" s="126"/>
      <c r="H57" s="242" t="s">
        <v>131</v>
      </c>
      <c r="I57" s="255" t="s">
        <v>115</v>
      </c>
      <c r="J57" s="256"/>
      <c r="K57" s="256"/>
      <c r="L57" s="257"/>
      <c r="M57" s="245" t="s">
        <v>144</v>
      </c>
      <c r="N57" s="246"/>
      <c r="O57" s="247"/>
      <c r="P57" s="21" t="s">
        <v>18</v>
      </c>
      <c r="Q57" s="28"/>
      <c r="R57" s="28"/>
      <c r="S57" s="16"/>
      <c r="T57" s="58"/>
      <c r="U57" s="216" t="s">
        <v>217</v>
      </c>
      <c r="V57" s="217"/>
      <c r="W57" s="217" t="s">
        <v>217</v>
      </c>
      <c r="X57" s="217"/>
      <c r="Y57" s="217"/>
      <c r="Z57" s="217" t="s">
        <v>172</v>
      </c>
      <c r="AA57" s="218" t="s">
        <v>172</v>
      </c>
      <c r="AB57" s="216" t="s">
        <v>217</v>
      </c>
      <c r="AC57" s="217"/>
      <c r="AD57" s="217" t="s">
        <v>217</v>
      </c>
      <c r="AE57" s="217"/>
      <c r="AF57" s="217"/>
      <c r="AG57" s="217" t="s">
        <v>172</v>
      </c>
      <c r="AH57" s="218" t="s">
        <v>172</v>
      </c>
      <c r="AI57" s="216" t="s">
        <v>217</v>
      </c>
      <c r="AJ57" s="217"/>
      <c r="AK57" s="217" t="s">
        <v>217</v>
      </c>
      <c r="AL57" s="217"/>
      <c r="AM57" s="217"/>
      <c r="AN57" s="217" t="s">
        <v>172</v>
      </c>
      <c r="AO57" s="218" t="s">
        <v>172</v>
      </c>
      <c r="AP57" s="216" t="s">
        <v>217</v>
      </c>
      <c r="AQ57" s="217"/>
      <c r="AR57" s="217" t="s">
        <v>217</v>
      </c>
      <c r="AS57" s="217"/>
      <c r="AT57" s="217"/>
      <c r="AU57" s="217" t="s">
        <v>172</v>
      </c>
      <c r="AV57" s="218" t="s">
        <v>172</v>
      </c>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24" t="str">
        <f>C57</f>
        <v>介護従業者</v>
      </c>
      <c r="G58" s="126"/>
      <c r="H58" s="243"/>
      <c r="I58" s="258"/>
      <c r="J58" s="259"/>
      <c r="K58" s="259"/>
      <c r="L58" s="260"/>
      <c r="M58" s="248"/>
      <c r="N58" s="249"/>
      <c r="O58" s="250"/>
      <c r="P58" s="23" t="s">
        <v>73</v>
      </c>
      <c r="Q58" s="24"/>
      <c r="R58" s="24"/>
      <c r="S58" s="19"/>
      <c r="T58" s="53"/>
      <c r="U58" s="210">
        <f>IF(U57="","",VLOOKUP(U57,'【記載例】シフト記号表（勤務時間帯）'!$D$6:$X$47,21,FALSE))</f>
        <v>6</v>
      </c>
      <c r="V58" s="211" t="str">
        <f>IF(V57="","",VLOOKUP(V57,'【記載例】シフト記号表（勤務時間帯）'!$D$6:$X$47,21,FALSE))</f>
        <v/>
      </c>
      <c r="W58" s="211">
        <f>IF(W57="","",VLOOKUP(W57,'【記載例】シフト記号表（勤務時間帯）'!$D$6:$X$47,21,FALSE))</f>
        <v>6</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f>IF(AA57="","",VLOOKUP(AA57,'【記載例】シフト記号表（勤務時間帯）'!$D$6:$X$47,21,FALSE))</f>
        <v>6</v>
      </c>
      <c r="AB58" s="210">
        <f>IF(AB57="","",VLOOKUP(AB57,'【記載例】シフト記号表（勤務時間帯）'!$D$6:$X$47,21,FALSE))</f>
        <v>6</v>
      </c>
      <c r="AC58" s="211" t="str">
        <f>IF(AC57="","",VLOOKUP(AC57,'【記載例】シフト記号表（勤務時間帯）'!$D$6:$X$47,21,FALSE))</f>
        <v/>
      </c>
      <c r="AD58" s="211">
        <f>IF(AD57="","",VLOOKUP(AD57,'【記載例】シフト記号表（勤務時間帯）'!$D$6:$X$47,21,FALSE))</f>
        <v>6</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f>IF(AH57="","",VLOOKUP(AH57,'【記載例】シフト記号表（勤務時間帯）'!$D$6:$X$47,21,FALSE))</f>
        <v>6</v>
      </c>
      <c r="AI58" s="210">
        <f>IF(AI57="","",VLOOKUP(AI57,'【記載例】シフト記号表（勤務時間帯）'!$D$6:$X$47,21,FALSE))</f>
        <v>6</v>
      </c>
      <c r="AJ58" s="211" t="str">
        <f>IF(AJ57="","",VLOOKUP(AJ57,'【記載例】シフト記号表（勤務時間帯）'!$D$6:$X$47,21,FALSE))</f>
        <v/>
      </c>
      <c r="AK58" s="211">
        <f>IF(AK57="","",VLOOKUP(AK57,'【記載例】シフト記号表（勤務時間帯）'!$D$6:$X$47,21,FALSE))</f>
        <v>6</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f>IF(AO57="","",VLOOKUP(AO57,'【記載例】シフト記号表（勤務時間帯）'!$D$6:$X$47,21,FALSE))</f>
        <v>6</v>
      </c>
      <c r="AP58" s="210">
        <f>IF(AP57="","",VLOOKUP(AP57,'【記載例】シフト記号表（勤務時間帯）'!$D$6:$X$47,21,FALSE))</f>
        <v>6</v>
      </c>
      <c r="AQ58" s="211" t="str">
        <f>IF(AQ57="","",VLOOKUP(AQ57,'【記載例】シフト記号表（勤務時間帯）'!$D$6:$X$47,21,FALSE))</f>
        <v/>
      </c>
      <c r="AR58" s="211">
        <f>IF(AR57="","",VLOOKUP(AR57,'【記載例】シフト記号表（勤務時間帯）'!$D$6:$X$47,21,FALSE))</f>
        <v>6</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f>IF(AV57="","",VLOOKUP(AV57,'【記載例】シフト記号表（勤務時間帯）'!$D$6:$X$47,21,FALSE))</f>
        <v>6</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2">
        <f>IF($BC$3="４週",SUM(U58:AV58),IF($BC$3="暦月",SUM(U58:AY58),""))</f>
        <v>96</v>
      </c>
      <c r="BA58" s="293"/>
      <c r="BB58" s="294">
        <f>IF($BC$3="４週",AZ58/4,IF($BC$3="暦月",(AZ58/($BC$8/7)),""))</f>
        <v>24</v>
      </c>
      <c r="BC58" s="293"/>
      <c r="BD58" s="286"/>
      <c r="BE58" s="287"/>
      <c r="BF58" s="287"/>
      <c r="BG58" s="287"/>
      <c r="BH58" s="288"/>
    </row>
    <row r="59" spans="2:60" ht="20.25" customHeight="1" x14ac:dyDescent="0.4">
      <c r="B59" s="127"/>
      <c r="C59" s="277"/>
      <c r="D59" s="278"/>
      <c r="E59" s="279"/>
      <c r="F59" s="170"/>
      <c r="G59" s="128" t="str">
        <f>C57</f>
        <v>介護従業者</v>
      </c>
      <c r="H59" s="244"/>
      <c r="I59" s="261"/>
      <c r="J59" s="262"/>
      <c r="K59" s="262"/>
      <c r="L59" s="263"/>
      <c r="M59" s="251"/>
      <c r="N59" s="252"/>
      <c r="O59" s="253"/>
      <c r="P59" s="41" t="s">
        <v>74</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t="s">
        <v>88</v>
      </c>
      <c r="D60" s="272"/>
      <c r="E60" s="273"/>
      <c r="F60" s="124"/>
      <c r="G60" s="126"/>
      <c r="H60" s="242" t="s">
        <v>131</v>
      </c>
      <c r="I60" s="255" t="s">
        <v>115</v>
      </c>
      <c r="J60" s="256"/>
      <c r="K60" s="256"/>
      <c r="L60" s="257"/>
      <c r="M60" s="245" t="s">
        <v>145</v>
      </c>
      <c r="N60" s="246"/>
      <c r="O60" s="247"/>
      <c r="P60" s="21" t="s">
        <v>18</v>
      </c>
      <c r="Q60" s="28"/>
      <c r="R60" s="28"/>
      <c r="S60" s="16"/>
      <c r="T60" s="58"/>
      <c r="U60" s="216" t="s">
        <v>175</v>
      </c>
      <c r="V60" s="217" t="s">
        <v>175</v>
      </c>
      <c r="W60" s="217" t="s">
        <v>218</v>
      </c>
      <c r="X60" s="217"/>
      <c r="Y60" s="217"/>
      <c r="Z60" s="217"/>
      <c r="AA60" s="218" t="s">
        <v>175</v>
      </c>
      <c r="AB60" s="216" t="s">
        <v>218</v>
      </c>
      <c r="AC60" s="217" t="s">
        <v>175</v>
      </c>
      <c r="AD60" s="217" t="s">
        <v>175</v>
      </c>
      <c r="AE60" s="217"/>
      <c r="AF60" s="217"/>
      <c r="AG60" s="217"/>
      <c r="AH60" s="218" t="s">
        <v>218</v>
      </c>
      <c r="AI60" s="216" t="s">
        <v>175</v>
      </c>
      <c r="AJ60" s="217" t="s">
        <v>175</v>
      </c>
      <c r="AK60" s="217" t="s">
        <v>175</v>
      </c>
      <c r="AL60" s="217"/>
      <c r="AM60" s="217"/>
      <c r="AN60" s="217"/>
      <c r="AO60" s="218" t="s">
        <v>175</v>
      </c>
      <c r="AP60" s="216" t="s">
        <v>218</v>
      </c>
      <c r="AQ60" s="217" t="s">
        <v>175</v>
      </c>
      <c r="AR60" s="217" t="s">
        <v>175</v>
      </c>
      <c r="AS60" s="217"/>
      <c r="AT60" s="217"/>
      <c r="AU60" s="217"/>
      <c r="AV60" s="218" t="s">
        <v>175</v>
      </c>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24" t="str">
        <f>C60</f>
        <v>介護従業者</v>
      </c>
      <c r="G61" s="126"/>
      <c r="H61" s="243"/>
      <c r="I61" s="258"/>
      <c r="J61" s="259"/>
      <c r="K61" s="259"/>
      <c r="L61" s="260"/>
      <c r="M61" s="248"/>
      <c r="N61" s="249"/>
      <c r="O61" s="250"/>
      <c r="P61" s="23" t="s">
        <v>73</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2">
        <f>IF($BC$3="４週",SUM(U61:AV61),IF($BC$3="暦月",SUM(U61:AY61),""))</f>
        <v>64.000000000000014</v>
      </c>
      <c r="BA61" s="293"/>
      <c r="BB61" s="294">
        <f>IF($BC$3="４週",AZ61/4,IF($BC$3="暦月",(AZ61/($BC$8/7)),""))</f>
        <v>16.000000000000004</v>
      </c>
      <c r="BC61" s="293"/>
      <c r="BD61" s="286"/>
      <c r="BE61" s="287"/>
      <c r="BF61" s="287"/>
      <c r="BG61" s="287"/>
      <c r="BH61" s="288"/>
    </row>
    <row r="62" spans="2:60" ht="20.25" customHeight="1" x14ac:dyDescent="0.4">
      <c r="B62" s="127"/>
      <c r="C62" s="277"/>
      <c r="D62" s="278"/>
      <c r="E62" s="279"/>
      <c r="F62" s="170"/>
      <c r="G62" s="128" t="str">
        <f>C60</f>
        <v>介護従業者</v>
      </c>
      <c r="H62" s="244"/>
      <c r="I62" s="261"/>
      <c r="J62" s="262"/>
      <c r="K62" s="262"/>
      <c r="L62" s="263"/>
      <c r="M62" s="251"/>
      <c r="N62" s="252"/>
      <c r="O62" s="253"/>
      <c r="P62" s="41" t="s">
        <v>74</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t="s">
        <v>88</v>
      </c>
      <c r="D63" s="272"/>
      <c r="E63" s="273"/>
      <c r="F63" s="124"/>
      <c r="G63" s="126"/>
      <c r="H63" s="242" t="s">
        <v>131</v>
      </c>
      <c r="I63" s="255" t="s">
        <v>115</v>
      </c>
      <c r="J63" s="256"/>
      <c r="K63" s="256"/>
      <c r="L63" s="257"/>
      <c r="M63" s="245" t="s">
        <v>146</v>
      </c>
      <c r="N63" s="246"/>
      <c r="O63" s="247"/>
      <c r="P63" s="21" t="s">
        <v>18</v>
      </c>
      <c r="Q63" s="28"/>
      <c r="R63" s="28"/>
      <c r="S63" s="16"/>
      <c r="T63" s="58"/>
      <c r="U63" s="216" t="s">
        <v>219</v>
      </c>
      <c r="V63" s="217" t="s">
        <v>219</v>
      </c>
      <c r="W63" s="217" t="s">
        <v>174</v>
      </c>
      <c r="X63" s="217" t="s">
        <v>174</v>
      </c>
      <c r="Y63" s="217"/>
      <c r="Z63" s="217"/>
      <c r="AA63" s="218"/>
      <c r="AB63" s="216" t="s">
        <v>219</v>
      </c>
      <c r="AC63" s="217" t="s">
        <v>219</v>
      </c>
      <c r="AD63" s="217" t="s">
        <v>174</v>
      </c>
      <c r="AE63" s="217" t="s">
        <v>174</v>
      </c>
      <c r="AF63" s="217"/>
      <c r="AG63" s="217"/>
      <c r="AH63" s="218"/>
      <c r="AI63" s="216" t="s">
        <v>219</v>
      </c>
      <c r="AJ63" s="217" t="s">
        <v>174</v>
      </c>
      <c r="AK63" s="217" t="s">
        <v>174</v>
      </c>
      <c r="AL63" s="217" t="s">
        <v>219</v>
      </c>
      <c r="AM63" s="217"/>
      <c r="AN63" s="217"/>
      <c r="AO63" s="218"/>
      <c r="AP63" s="216" t="s">
        <v>219</v>
      </c>
      <c r="AQ63" s="217" t="s">
        <v>174</v>
      </c>
      <c r="AR63" s="217" t="s">
        <v>174</v>
      </c>
      <c r="AS63" s="217" t="s">
        <v>174</v>
      </c>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24" t="str">
        <f>C63</f>
        <v>介護従業者</v>
      </c>
      <c r="G64" s="126"/>
      <c r="H64" s="243"/>
      <c r="I64" s="258"/>
      <c r="J64" s="259"/>
      <c r="K64" s="259"/>
      <c r="L64" s="260"/>
      <c r="M64" s="248"/>
      <c r="N64" s="249"/>
      <c r="O64" s="250"/>
      <c r="P64" s="23" t="s">
        <v>73</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f>IF(X63="","",VLOOKUP(X63,'【記載例】シフト記号表（勤務時間帯）'!$D$6:$X$47,21,FALSE))</f>
        <v>2.4999999999999991</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f>IF(AE63="","",VLOOKUP(AE63,'【記載例】シフト記号表（勤務時間帯）'!$D$6:$X$47,21,FALSE))</f>
        <v>2.4999999999999991</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f>IF(AL63="","",VLOOKUP(AL63,'【記載例】シフト記号表（勤務時間帯）'!$D$6:$X$47,21,FALSE))</f>
        <v>2.4999999999999991</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f>IF(AS63="","",VLOOKUP(AS63,'【記載例】シフト記号表（勤務時間帯）'!$D$6:$X$47,21,FALSE))</f>
        <v>2.4999999999999991</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2">
        <f>IF($BC$3="４週",SUM(U64:AV64),IF($BC$3="暦月",SUM(U64:AY64),""))</f>
        <v>39.999999999999993</v>
      </c>
      <c r="BA64" s="293"/>
      <c r="BB64" s="294">
        <f>IF($BC$3="４週",AZ64/4,IF($BC$3="暦月",(AZ64/($BC$8/7)),""))</f>
        <v>9.9999999999999982</v>
      </c>
      <c r="BC64" s="293"/>
      <c r="BD64" s="286"/>
      <c r="BE64" s="287"/>
      <c r="BF64" s="287"/>
      <c r="BG64" s="287"/>
      <c r="BH64" s="288"/>
    </row>
    <row r="65" spans="2:60" ht="20.25" customHeight="1" x14ac:dyDescent="0.4">
      <c r="B65" s="127"/>
      <c r="C65" s="277"/>
      <c r="D65" s="278"/>
      <c r="E65" s="279"/>
      <c r="F65" s="170"/>
      <c r="G65" s="128" t="str">
        <f>C63</f>
        <v>介護従業者</v>
      </c>
      <c r="H65" s="244"/>
      <c r="I65" s="261"/>
      <c r="J65" s="262"/>
      <c r="K65" s="262"/>
      <c r="L65" s="263"/>
      <c r="M65" s="251"/>
      <c r="N65" s="252"/>
      <c r="O65" s="253"/>
      <c r="P65" s="41" t="s">
        <v>74</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t="s">
        <v>88</v>
      </c>
      <c r="D66" s="272"/>
      <c r="E66" s="273"/>
      <c r="F66" s="124"/>
      <c r="G66" s="126"/>
      <c r="H66" s="242" t="s">
        <v>131</v>
      </c>
      <c r="I66" s="255" t="s">
        <v>115</v>
      </c>
      <c r="J66" s="256"/>
      <c r="K66" s="256"/>
      <c r="L66" s="257"/>
      <c r="M66" s="245" t="s">
        <v>147</v>
      </c>
      <c r="N66" s="246"/>
      <c r="O66" s="247"/>
      <c r="P66" s="44" t="s">
        <v>18</v>
      </c>
      <c r="Q66" s="45"/>
      <c r="R66" s="45"/>
      <c r="S66" s="46"/>
      <c r="T66" s="60"/>
      <c r="U66" s="216" t="s">
        <v>180</v>
      </c>
      <c r="V66" s="217"/>
      <c r="W66" s="217" t="s">
        <v>180</v>
      </c>
      <c r="X66" s="217"/>
      <c r="Y66" s="217"/>
      <c r="Z66" s="217" t="s">
        <v>180</v>
      </c>
      <c r="AA66" s="218"/>
      <c r="AB66" s="216" t="s">
        <v>180</v>
      </c>
      <c r="AC66" s="217"/>
      <c r="AD66" s="217" t="s">
        <v>214</v>
      </c>
      <c r="AE66" s="217"/>
      <c r="AF66" s="217"/>
      <c r="AG66" s="217" t="s">
        <v>180</v>
      </c>
      <c r="AH66" s="218"/>
      <c r="AI66" s="216" t="s">
        <v>180</v>
      </c>
      <c r="AJ66" s="217"/>
      <c r="AK66" s="217" t="s">
        <v>214</v>
      </c>
      <c r="AL66" s="217"/>
      <c r="AM66" s="217"/>
      <c r="AN66" s="217" t="s">
        <v>180</v>
      </c>
      <c r="AO66" s="218"/>
      <c r="AP66" s="216" t="s">
        <v>180</v>
      </c>
      <c r="AQ66" s="217"/>
      <c r="AR66" s="217" t="s">
        <v>180</v>
      </c>
      <c r="AS66" s="217"/>
      <c r="AT66" s="217"/>
      <c r="AU66" s="217" t="s">
        <v>180</v>
      </c>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24" t="str">
        <f>C66</f>
        <v>介護従業者</v>
      </c>
      <c r="G67" s="126"/>
      <c r="H67" s="243"/>
      <c r="I67" s="258"/>
      <c r="J67" s="259"/>
      <c r="K67" s="259"/>
      <c r="L67" s="260"/>
      <c r="M67" s="248"/>
      <c r="N67" s="249"/>
      <c r="O67" s="250"/>
      <c r="P67" s="23" t="s">
        <v>73</v>
      </c>
      <c r="Q67" s="24"/>
      <c r="R67" s="24"/>
      <c r="S67" s="19"/>
      <c r="T67" s="53"/>
      <c r="U67" s="210">
        <f>IF(U66="","",VLOOKUP(U66,'【記載例】シフト記号表（勤務時間帯）'!$D$6:$X$47,21,FALSE))</f>
        <v>6</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f>IF(AB66="","",VLOOKUP(AB66,'【記載例】シフト記号表（勤務時間帯）'!$D$6:$X$47,21,FALSE))</f>
        <v>6</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f>IF(AI66="","",VLOOKUP(AI66,'【記載例】シフト記号表（勤務時間帯）'!$D$6:$X$47,21,FALSE))</f>
        <v>6</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f>IF(AP66="","",VLOOKUP(AP66,'【記載例】シフト記号表（勤務時間帯）'!$D$6:$X$47,21,FALSE))</f>
        <v>6</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2">
        <f>IF($BC$3="４週",SUM(U67:AV67),IF($BC$3="暦月",SUM(U67:AY67),""))</f>
        <v>72</v>
      </c>
      <c r="BA67" s="293"/>
      <c r="BB67" s="294">
        <f>IF($BC$3="４週",AZ67/4,IF($BC$3="暦月",(AZ67/($BC$8/7)),""))</f>
        <v>18</v>
      </c>
      <c r="BC67" s="293"/>
      <c r="BD67" s="286"/>
      <c r="BE67" s="287"/>
      <c r="BF67" s="287"/>
      <c r="BG67" s="287"/>
      <c r="BH67" s="288"/>
    </row>
    <row r="68" spans="2:60" ht="20.25" customHeight="1" thickBot="1" x14ac:dyDescent="0.45">
      <c r="B68" s="125"/>
      <c r="C68" s="280"/>
      <c r="D68" s="281"/>
      <c r="E68" s="282"/>
      <c r="F68" s="172"/>
      <c r="G68" s="131" t="str">
        <f>C66</f>
        <v>介護従業者</v>
      </c>
      <c r="H68" s="267"/>
      <c r="I68" s="264"/>
      <c r="J68" s="265"/>
      <c r="K68" s="265"/>
      <c r="L68" s="266"/>
      <c r="M68" s="268"/>
      <c r="N68" s="269"/>
      <c r="O68" s="270"/>
      <c r="P68" s="61" t="s">
        <v>74</v>
      </c>
      <c r="Q68" s="30"/>
      <c r="R68" s="30"/>
      <c r="S68" s="62"/>
      <c r="T68" s="63"/>
      <c r="U68" s="213" t="str">
        <f>IF(U66="","",VLOOKUP(U66,'【記載例】シフト記号表（勤務時間帯）'!$D$6:$Z$47,23,FALSE))</f>
        <v>-</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6" t="s">
        <v>230</v>
      </c>
      <c r="C69" s="327"/>
      <c r="D69" s="327"/>
      <c r="E69" s="327"/>
      <c r="F69" s="327"/>
      <c r="G69" s="327"/>
      <c r="H69" s="327"/>
      <c r="I69" s="327"/>
      <c r="J69" s="327"/>
      <c r="K69" s="327"/>
      <c r="L69" s="327"/>
      <c r="M69" s="327"/>
      <c r="N69" s="327"/>
      <c r="O69" s="327"/>
      <c r="P69" s="327"/>
      <c r="Q69" s="327"/>
      <c r="R69" s="327"/>
      <c r="S69" s="327"/>
      <c r="T69" s="328"/>
      <c r="U69" s="219">
        <v>10</v>
      </c>
      <c r="V69" s="220">
        <v>11</v>
      </c>
      <c r="W69" s="220">
        <v>12</v>
      </c>
      <c r="X69" s="220">
        <v>13</v>
      </c>
      <c r="Y69" s="220">
        <v>14</v>
      </c>
      <c r="Z69" s="220">
        <v>15</v>
      </c>
      <c r="AA69" s="221">
        <v>16</v>
      </c>
      <c r="AB69" s="222">
        <v>10</v>
      </c>
      <c r="AC69" s="220">
        <v>11</v>
      </c>
      <c r="AD69" s="220">
        <v>12</v>
      </c>
      <c r="AE69" s="220">
        <v>13</v>
      </c>
      <c r="AF69" s="220">
        <v>14</v>
      </c>
      <c r="AG69" s="220">
        <v>15</v>
      </c>
      <c r="AH69" s="221">
        <v>16</v>
      </c>
      <c r="AI69" s="222">
        <v>10</v>
      </c>
      <c r="AJ69" s="220">
        <v>11</v>
      </c>
      <c r="AK69" s="220">
        <v>12</v>
      </c>
      <c r="AL69" s="220">
        <v>13</v>
      </c>
      <c r="AM69" s="220">
        <v>14</v>
      </c>
      <c r="AN69" s="220">
        <v>15</v>
      </c>
      <c r="AO69" s="221">
        <v>16</v>
      </c>
      <c r="AP69" s="222">
        <v>10</v>
      </c>
      <c r="AQ69" s="220">
        <v>11</v>
      </c>
      <c r="AR69" s="220">
        <v>12</v>
      </c>
      <c r="AS69" s="220">
        <v>13</v>
      </c>
      <c r="AT69" s="220">
        <v>14</v>
      </c>
      <c r="AU69" s="220">
        <v>15</v>
      </c>
      <c r="AV69" s="221">
        <v>16</v>
      </c>
      <c r="AW69" s="222"/>
      <c r="AX69" s="220"/>
      <c r="AY69" s="223"/>
      <c r="AZ69" s="308"/>
      <c r="BA69" s="309"/>
      <c r="BB69" s="314"/>
      <c r="BC69" s="315"/>
      <c r="BD69" s="315"/>
      <c r="BE69" s="315"/>
      <c r="BF69" s="315"/>
      <c r="BG69" s="315"/>
      <c r="BH69" s="316"/>
    </row>
    <row r="70" spans="2:60" ht="20.25" customHeight="1" x14ac:dyDescent="0.4">
      <c r="B70" s="329" t="s">
        <v>231</v>
      </c>
      <c r="C70" s="330"/>
      <c r="D70" s="330"/>
      <c r="E70" s="330"/>
      <c r="F70" s="330"/>
      <c r="G70" s="330"/>
      <c r="H70" s="330"/>
      <c r="I70" s="330"/>
      <c r="J70" s="330"/>
      <c r="K70" s="330"/>
      <c r="L70" s="330"/>
      <c r="M70" s="330"/>
      <c r="N70" s="330"/>
      <c r="O70" s="330"/>
      <c r="P70" s="330"/>
      <c r="Q70" s="330"/>
      <c r="R70" s="330"/>
      <c r="S70" s="330"/>
      <c r="T70" s="331"/>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0"/>
      <c r="BA70" s="311"/>
      <c r="BB70" s="317"/>
      <c r="BC70" s="318"/>
      <c r="BD70" s="318"/>
      <c r="BE70" s="318"/>
      <c r="BF70" s="318"/>
      <c r="BG70" s="318"/>
      <c r="BH70" s="319"/>
    </row>
    <row r="71" spans="2:60" ht="20.25" customHeight="1" x14ac:dyDescent="0.4">
      <c r="B71" s="329" t="s">
        <v>232</v>
      </c>
      <c r="C71" s="330"/>
      <c r="D71" s="330"/>
      <c r="E71" s="330"/>
      <c r="F71" s="330"/>
      <c r="G71" s="330"/>
      <c r="H71" s="330"/>
      <c r="I71" s="330"/>
      <c r="J71" s="330"/>
      <c r="K71" s="330"/>
      <c r="L71" s="330"/>
      <c r="M71" s="330"/>
      <c r="N71" s="330"/>
      <c r="O71" s="330"/>
      <c r="P71" s="330"/>
      <c r="Q71" s="330"/>
      <c r="R71" s="330"/>
      <c r="S71" s="330"/>
      <c r="T71" s="331"/>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0"/>
      <c r="BA71" s="311"/>
      <c r="BB71" s="317"/>
      <c r="BC71" s="318"/>
      <c r="BD71" s="318"/>
      <c r="BE71" s="318"/>
      <c r="BF71" s="318"/>
      <c r="BG71" s="318"/>
      <c r="BH71" s="319"/>
    </row>
    <row r="72" spans="2:60" ht="20.25" customHeight="1" x14ac:dyDescent="0.4">
      <c r="B72" s="329" t="s">
        <v>233</v>
      </c>
      <c r="C72" s="330"/>
      <c r="D72" s="330"/>
      <c r="E72" s="330"/>
      <c r="F72" s="330"/>
      <c r="G72" s="330"/>
      <c r="H72" s="330"/>
      <c r="I72" s="330"/>
      <c r="J72" s="330"/>
      <c r="K72" s="330"/>
      <c r="L72" s="330"/>
      <c r="M72" s="330"/>
      <c r="N72" s="330"/>
      <c r="O72" s="330"/>
      <c r="P72" s="330"/>
      <c r="Q72" s="330"/>
      <c r="R72" s="330"/>
      <c r="S72" s="330"/>
      <c r="T72" s="331"/>
      <c r="U72" s="224">
        <v>4</v>
      </c>
      <c r="V72" s="225">
        <v>4</v>
      </c>
      <c r="W72" s="225">
        <v>4</v>
      </c>
      <c r="X72" s="225">
        <v>4</v>
      </c>
      <c r="Y72" s="225">
        <v>4</v>
      </c>
      <c r="Z72" s="225">
        <v>4</v>
      </c>
      <c r="AA72" s="229">
        <v>4</v>
      </c>
      <c r="AB72" s="230">
        <v>4</v>
      </c>
      <c r="AC72" s="225">
        <v>4</v>
      </c>
      <c r="AD72" s="225">
        <v>4</v>
      </c>
      <c r="AE72" s="225">
        <v>4</v>
      </c>
      <c r="AF72" s="225">
        <v>4</v>
      </c>
      <c r="AG72" s="225">
        <v>4</v>
      </c>
      <c r="AH72" s="229">
        <v>4</v>
      </c>
      <c r="AI72" s="230">
        <v>4</v>
      </c>
      <c r="AJ72" s="225">
        <v>4</v>
      </c>
      <c r="AK72" s="225">
        <v>4</v>
      </c>
      <c r="AL72" s="225">
        <v>4</v>
      </c>
      <c r="AM72" s="225">
        <v>4</v>
      </c>
      <c r="AN72" s="225">
        <v>4</v>
      </c>
      <c r="AO72" s="229">
        <v>4</v>
      </c>
      <c r="AP72" s="230">
        <v>4</v>
      </c>
      <c r="AQ72" s="225">
        <v>4</v>
      </c>
      <c r="AR72" s="225">
        <v>4</v>
      </c>
      <c r="AS72" s="225">
        <v>4</v>
      </c>
      <c r="AT72" s="225">
        <v>4</v>
      </c>
      <c r="AU72" s="225">
        <v>4</v>
      </c>
      <c r="AV72" s="229">
        <v>4</v>
      </c>
      <c r="AW72" s="230"/>
      <c r="AX72" s="225"/>
      <c r="AY72" s="228"/>
      <c r="AZ72" s="312"/>
      <c r="BA72" s="313"/>
      <c r="BB72" s="317"/>
      <c r="BC72" s="318"/>
      <c r="BD72" s="318"/>
      <c r="BE72" s="318"/>
      <c r="BF72" s="318"/>
      <c r="BG72" s="318"/>
      <c r="BH72" s="319"/>
    </row>
    <row r="73" spans="2:60" ht="20.25" customHeight="1" x14ac:dyDescent="0.4">
      <c r="B73" s="329" t="s">
        <v>234</v>
      </c>
      <c r="C73" s="330"/>
      <c r="D73" s="330"/>
      <c r="E73" s="330"/>
      <c r="F73" s="330"/>
      <c r="G73" s="330"/>
      <c r="H73" s="330"/>
      <c r="I73" s="330"/>
      <c r="J73" s="330"/>
      <c r="K73" s="330"/>
      <c r="L73" s="330"/>
      <c r="M73" s="330"/>
      <c r="N73" s="330"/>
      <c r="O73" s="330"/>
      <c r="P73" s="330"/>
      <c r="Q73" s="330"/>
      <c r="R73" s="330"/>
      <c r="S73" s="330"/>
      <c r="T73" s="331"/>
      <c r="U73" s="231">
        <f t="shared" ref="U73:AY73" si="1">IF(SUMIF($F$21:$F$68,"介護従業者",U21:U68)=0,"",SUMIF($F$21:$F$68,"介護従業者",U21:U68))</f>
        <v>48.5</v>
      </c>
      <c r="V73" s="232">
        <f t="shared" si="1"/>
        <v>44.499999999999993</v>
      </c>
      <c r="W73" s="232">
        <f t="shared" si="1"/>
        <v>48.5</v>
      </c>
      <c r="X73" s="232">
        <f t="shared" si="1"/>
        <v>46.499999999999993</v>
      </c>
      <c r="Y73" s="232">
        <f t="shared" si="1"/>
        <v>46</v>
      </c>
      <c r="Z73" s="232">
        <f t="shared" si="1"/>
        <v>48</v>
      </c>
      <c r="AA73" s="233">
        <f t="shared" si="1"/>
        <v>46</v>
      </c>
      <c r="AB73" s="231">
        <f t="shared" si="1"/>
        <v>48.5</v>
      </c>
      <c r="AC73" s="232">
        <f t="shared" si="1"/>
        <v>44.5</v>
      </c>
      <c r="AD73" s="232">
        <f t="shared" si="1"/>
        <v>48.5</v>
      </c>
      <c r="AE73" s="232">
        <f t="shared" si="1"/>
        <v>46.5</v>
      </c>
      <c r="AF73" s="232">
        <f t="shared" si="1"/>
        <v>46</v>
      </c>
      <c r="AG73" s="232">
        <f t="shared" si="1"/>
        <v>48</v>
      </c>
      <c r="AH73" s="233">
        <f t="shared" si="1"/>
        <v>46</v>
      </c>
      <c r="AI73" s="231">
        <f t="shared" si="1"/>
        <v>48.5</v>
      </c>
      <c r="AJ73" s="232">
        <f t="shared" si="1"/>
        <v>44.5</v>
      </c>
      <c r="AK73" s="232">
        <f t="shared" si="1"/>
        <v>48.5</v>
      </c>
      <c r="AL73" s="232">
        <f t="shared" si="1"/>
        <v>46.5</v>
      </c>
      <c r="AM73" s="232">
        <f t="shared" si="1"/>
        <v>46</v>
      </c>
      <c r="AN73" s="232">
        <f t="shared" si="1"/>
        <v>48</v>
      </c>
      <c r="AO73" s="233">
        <f t="shared" si="1"/>
        <v>46</v>
      </c>
      <c r="AP73" s="231">
        <f t="shared" si="1"/>
        <v>48.5</v>
      </c>
      <c r="AQ73" s="232">
        <f t="shared" si="1"/>
        <v>44.5</v>
      </c>
      <c r="AR73" s="232">
        <f t="shared" si="1"/>
        <v>48.5</v>
      </c>
      <c r="AS73" s="232">
        <f t="shared" si="1"/>
        <v>46.5</v>
      </c>
      <c r="AT73" s="232">
        <f t="shared" si="1"/>
        <v>46</v>
      </c>
      <c r="AU73" s="232">
        <f t="shared" si="1"/>
        <v>48</v>
      </c>
      <c r="AV73" s="233">
        <f t="shared" si="1"/>
        <v>45.999999999999993</v>
      </c>
      <c r="AW73" s="231" t="str">
        <f t="shared" si="1"/>
        <v/>
      </c>
      <c r="AX73" s="232" t="str">
        <f t="shared" si="1"/>
        <v/>
      </c>
      <c r="AY73" s="232" t="str">
        <f t="shared" si="1"/>
        <v/>
      </c>
      <c r="AZ73" s="332">
        <f>IF($BC$3="４週",SUM(U73:AV73),IF($BC$3="暦月",SUM(U73:AY73),""))</f>
        <v>1312</v>
      </c>
      <c r="BA73" s="333"/>
      <c r="BB73" s="317"/>
      <c r="BC73" s="318"/>
      <c r="BD73" s="318"/>
      <c r="BE73" s="318"/>
      <c r="BF73" s="318"/>
      <c r="BG73" s="318"/>
      <c r="BH73" s="319"/>
    </row>
    <row r="74" spans="2:60" ht="20.25" customHeight="1" thickBot="1" x14ac:dyDescent="0.45">
      <c r="B74" s="323" t="s">
        <v>235</v>
      </c>
      <c r="C74" s="324"/>
      <c r="D74" s="324"/>
      <c r="E74" s="324"/>
      <c r="F74" s="324"/>
      <c r="G74" s="324"/>
      <c r="H74" s="324"/>
      <c r="I74" s="324"/>
      <c r="J74" s="324"/>
      <c r="K74" s="324"/>
      <c r="L74" s="324"/>
      <c r="M74" s="324"/>
      <c r="N74" s="324"/>
      <c r="O74" s="324"/>
      <c r="P74" s="324"/>
      <c r="Q74" s="324"/>
      <c r="R74" s="324"/>
      <c r="S74" s="324"/>
      <c r="T74" s="325"/>
      <c r="U74" s="234">
        <f t="shared" ref="U74:AY74" si="2">IF(SUMIF($G$21:$G$68,"介護従業者",U21:U68)=0,"",SUMIF($G$21:$G$68,"介護従業者",U21:U68))</f>
        <v>10</v>
      </c>
      <c r="V74" s="235">
        <f t="shared" si="2"/>
        <v>10</v>
      </c>
      <c r="W74" s="235">
        <f t="shared" si="2"/>
        <v>10</v>
      </c>
      <c r="X74" s="235">
        <f t="shared" si="2"/>
        <v>10</v>
      </c>
      <c r="Y74" s="235">
        <f t="shared" si="2"/>
        <v>10</v>
      </c>
      <c r="Z74" s="235">
        <f t="shared" si="2"/>
        <v>10</v>
      </c>
      <c r="AA74" s="236">
        <f t="shared" si="2"/>
        <v>10</v>
      </c>
      <c r="AB74" s="237">
        <f t="shared" si="2"/>
        <v>10</v>
      </c>
      <c r="AC74" s="235">
        <f t="shared" si="2"/>
        <v>10</v>
      </c>
      <c r="AD74" s="235">
        <f t="shared" si="2"/>
        <v>10</v>
      </c>
      <c r="AE74" s="235">
        <f t="shared" si="2"/>
        <v>10</v>
      </c>
      <c r="AF74" s="235">
        <f t="shared" si="2"/>
        <v>10</v>
      </c>
      <c r="AG74" s="235">
        <f t="shared" si="2"/>
        <v>10</v>
      </c>
      <c r="AH74" s="236">
        <f t="shared" si="2"/>
        <v>10</v>
      </c>
      <c r="AI74" s="237">
        <f t="shared" si="2"/>
        <v>10</v>
      </c>
      <c r="AJ74" s="235">
        <f t="shared" si="2"/>
        <v>10</v>
      </c>
      <c r="AK74" s="235">
        <f t="shared" si="2"/>
        <v>10</v>
      </c>
      <c r="AL74" s="235">
        <f t="shared" si="2"/>
        <v>10</v>
      </c>
      <c r="AM74" s="235">
        <f t="shared" si="2"/>
        <v>10</v>
      </c>
      <c r="AN74" s="235">
        <f t="shared" si="2"/>
        <v>10</v>
      </c>
      <c r="AO74" s="236">
        <f t="shared" si="2"/>
        <v>10</v>
      </c>
      <c r="AP74" s="237">
        <f t="shared" si="2"/>
        <v>10</v>
      </c>
      <c r="AQ74" s="235">
        <f t="shared" si="2"/>
        <v>10</v>
      </c>
      <c r="AR74" s="235">
        <f t="shared" si="2"/>
        <v>10</v>
      </c>
      <c r="AS74" s="235">
        <f t="shared" si="2"/>
        <v>10</v>
      </c>
      <c r="AT74" s="235">
        <f t="shared" si="2"/>
        <v>10</v>
      </c>
      <c r="AU74" s="235">
        <f t="shared" si="2"/>
        <v>10</v>
      </c>
      <c r="AV74" s="236">
        <f t="shared" si="2"/>
        <v>10</v>
      </c>
      <c r="AW74" s="237" t="str">
        <f t="shared" si="2"/>
        <v/>
      </c>
      <c r="AX74" s="235" t="str">
        <f t="shared" si="2"/>
        <v/>
      </c>
      <c r="AY74" s="238" t="str">
        <f t="shared" si="2"/>
        <v/>
      </c>
      <c r="AZ74" s="306">
        <f>IF($BC$3="４週",SUM(U74:AV74),IF($BC$3="暦月",SUM(U74:AY74),""))</f>
        <v>280</v>
      </c>
      <c r="BA74" s="307"/>
      <c r="BB74" s="320"/>
      <c r="BC74" s="321"/>
      <c r="BD74" s="321"/>
      <c r="BE74" s="321"/>
      <c r="BF74" s="321"/>
      <c r="BG74" s="321"/>
      <c r="BH74" s="322"/>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16">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M36:O38"/>
    <mergeCell ref="AZ36:BA36"/>
    <mergeCell ref="BB36:BC36"/>
    <mergeCell ref="BD33:BH35"/>
    <mergeCell ref="AZ34:BA34"/>
    <mergeCell ref="BB34:BC34"/>
    <mergeCell ref="AZ35:BA35"/>
    <mergeCell ref="BB35:BC35"/>
    <mergeCell ref="H33:H35"/>
    <mergeCell ref="M33:O35"/>
    <mergeCell ref="AZ33:BA33"/>
    <mergeCell ref="BB33:BC33"/>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BD39:BH41"/>
    <mergeCell ref="AZ40:BA40"/>
    <mergeCell ref="BB40:BC40"/>
    <mergeCell ref="AZ41:BA41"/>
    <mergeCell ref="BB39:BC39"/>
    <mergeCell ref="BD36:BH38"/>
    <mergeCell ref="AZ37:BA37"/>
    <mergeCell ref="BB37:BC37"/>
    <mergeCell ref="BB41:BC41"/>
    <mergeCell ref="AZ38:BA38"/>
    <mergeCell ref="BB38:BC38"/>
    <mergeCell ref="C42:E44"/>
    <mergeCell ref="C45:E47"/>
    <mergeCell ref="C48:E50"/>
    <mergeCell ref="C51:E53"/>
    <mergeCell ref="C54:E56"/>
    <mergeCell ref="C57:E59"/>
    <mergeCell ref="C60:E62"/>
    <mergeCell ref="C63:E65"/>
    <mergeCell ref="C66:E68"/>
    <mergeCell ref="BB66:BC66"/>
    <mergeCell ref="H54:H56"/>
    <mergeCell ref="M54:O56"/>
    <mergeCell ref="AZ54:BA54"/>
    <mergeCell ref="BB54:BC54"/>
    <mergeCell ref="M39:O41"/>
    <mergeCell ref="AZ39:BA39"/>
    <mergeCell ref="I63:L65"/>
    <mergeCell ref="I66:L68"/>
    <mergeCell ref="H66:H68"/>
    <mergeCell ref="M66:O68"/>
    <mergeCell ref="AZ66:BA66"/>
  </mergeCells>
  <phoneticPr fontId="2"/>
  <conditionalFormatting sqref="U68:AY68 U65:AY65 U62:AY62 U59:AY59 U56:AY56 U53:AY53 U50:AY50 U47:AY47 U44:AY44 U41:AY41 U38:AY38 U35:AY35 U32:AY32 U29:AY29 U26:AY26 U23:AY23">
    <cfRule type="expression" dxfId="684" priority="193">
      <formula>OR(U$69=$B22,U$70=$B22)</formula>
    </cfRule>
  </conditionalFormatting>
  <conditionalFormatting sqref="U22:AA23">
    <cfRule type="expression" dxfId="683" priority="177">
      <formula>INDIRECT(ADDRESS(ROW(),COLUMN()))=TRUNC(INDIRECT(ADDRESS(ROW(),COLUMN())))</formula>
    </cfRule>
  </conditionalFormatting>
  <conditionalFormatting sqref="AB22:AH23">
    <cfRule type="expression" dxfId="682" priority="175">
      <formula>INDIRECT(ADDRESS(ROW(),COLUMN()))=TRUNC(INDIRECT(ADDRESS(ROW(),COLUMN())))</formula>
    </cfRule>
  </conditionalFormatting>
  <conditionalFormatting sqref="AI22:AO23">
    <cfRule type="expression" dxfId="681" priority="173">
      <formula>INDIRECT(ADDRESS(ROW(),COLUMN()))=TRUNC(INDIRECT(ADDRESS(ROW(),COLUMN())))</formula>
    </cfRule>
  </conditionalFormatting>
  <conditionalFormatting sqref="AP22:AV23">
    <cfRule type="expression" dxfId="680" priority="171">
      <formula>INDIRECT(ADDRESS(ROW(),COLUMN()))=TRUNC(INDIRECT(ADDRESS(ROW(),COLUMN())))</formula>
    </cfRule>
  </conditionalFormatting>
  <conditionalFormatting sqref="AW22:AY23">
    <cfRule type="expression" dxfId="679" priority="169">
      <formula>INDIRECT(ADDRESS(ROW(),COLUMN()))=TRUNC(INDIRECT(ADDRESS(ROW(),COLUMN())))</formula>
    </cfRule>
  </conditionalFormatting>
  <conditionalFormatting sqref="AZ22:BC23">
    <cfRule type="expression" dxfId="678" priority="168">
      <formula>INDIRECT(ADDRESS(ROW(),COLUMN()))=TRUNC(INDIRECT(ADDRESS(ROW(),COLUMN())))</formula>
    </cfRule>
  </conditionalFormatting>
  <conditionalFormatting sqref="U25:AA26">
    <cfRule type="expression" dxfId="677" priority="166">
      <formula>INDIRECT(ADDRESS(ROW(),COLUMN()))=TRUNC(INDIRECT(ADDRESS(ROW(),COLUMN())))</formula>
    </cfRule>
  </conditionalFormatting>
  <conditionalFormatting sqref="AB25:AH26">
    <cfRule type="expression" dxfId="676" priority="164">
      <formula>INDIRECT(ADDRESS(ROW(),COLUMN()))=TRUNC(INDIRECT(ADDRESS(ROW(),COLUMN())))</formula>
    </cfRule>
  </conditionalFormatting>
  <conditionalFormatting sqref="AI25:AO26">
    <cfRule type="expression" dxfId="675" priority="162">
      <formula>INDIRECT(ADDRESS(ROW(),COLUMN()))=TRUNC(INDIRECT(ADDRESS(ROW(),COLUMN())))</formula>
    </cfRule>
  </conditionalFormatting>
  <conditionalFormatting sqref="AP25:AV26">
    <cfRule type="expression" dxfId="674" priority="160">
      <formula>INDIRECT(ADDRESS(ROW(),COLUMN()))=TRUNC(INDIRECT(ADDRESS(ROW(),COLUMN())))</formula>
    </cfRule>
  </conditionalFormatting>
  <conditionalFormatting sqref="AW25:AY26">
    <cfRule type="expression" dxfId="673" priority="158">
      <formula>INDIRECT(ADDRESS(ROW(),COLUMN()))=TRUNC(INDIRECT(ADDRESS(ROW(),COLUMN())))</formula>
    </cfRule>
  </conditionalFormatting>
  <conditionalFormatting sqref="AZ25:BC26">
    <cfRule type="expression" dxfId="672" priority="157">
      <formula>INDIRECT(ADDRESS(ROW(),COLUMN()))=TRUNC(INDIRECT(ADDRESS(ROW(),COLUMN())))</formula>
    </cfRule>
  </conditionalFormatting>
  <conditionalFormatting sqref="U28:AA29">
    <cfRule type="expression" dxfId="671" priority="155">
      <formula>INDIRECT(ADDRESS(ROW(),COLUMN()))=TRUNC(INDIRECT(ADDRESS(ROW(),COLUMN())))</formula>
    </cfRule>
  </conditionalFormatting>
  <conditionalFormatting sqref="AB28:AH29">
    <cfRule type="expression" dxfId="670" priority="153">
      <formula>INDIRECT(ADDRESS(ROW(),COLUMN()))=TRUNC(INDIRECT(ADDRESS(ROW(),COLUMN())))</formula>
    </cfRule>
  </conditionalFormatting>
  <conditionalFormatting sqref="AI28:AO29">
    <cfRule type="expression" dxfId="669" priority="151">
      <formula>INDIRECT(ADDRESS(ROW(),COLUMN()))=TRUNC(INDIRECT(ADDRESS(ROW(),COLUMN())))</formula>
    </cfRule>
  </conditionalFormatting>
  <conditionalFormatting sqref="AP28:AV29">
    <cfRule type="expression" dxfId="668" priority="149">
      <formula>INDIRECT(ADDRESS(ROW(),COLUMN()))=TRUNC(INDIRECT(ADDRESS(ROW(),COLUMN())))</formula>
    </cfRule>
  </conditionalFormatting>
  <conditionalFormatting sqref="AW28:AY29">
    <cfRule type="expression" dxfId="667" priority="147">
      <formula>INDIRECT(ADDRESS(ROW(),COLUMN()))=TRUNC(INDIRECT(ADDRESS(ROW(),COLUMN())))</formula>
    </cfRule>
  </conditionalFormatting>
  <conditionalFormatting sqref="AZ28:BC29">
    <cfRule type="expression" dxfId="666" priority="146">
      <formula>INDIRECT(ADDRESS(ROW(),COLUMN()))=TRUNC(INDIRECT(ADDRESS(ROW(),COLUMN())))</formula>
    </cfRule>
  </conditionalFormatting>
  <conditionalFormatting sqref="U31:AA32">
    <cfRule type="expression" dxfId="665" priority="144">
      <formula>INDIRECT(ADDRESS(ROW(),COLUMN()))=TRUNC(INDIRECT(ADDRESS(ROW(),COLUMN())))</formula>
    </cfRule>
  </conditionalFormatting>
  <conditionalFormatting sqref="AB31:AH32">
    <cfRule type="expression" dxfId="664" priority="142">
      <formula>INDIRECT(ADDRESS(ROW(),COLUMN()))=TRUNC(INDIRECT(ADDRESS(ROW(),COLUMN())))</formula>
    </cfRule>
  </conditionalFormatting>
  <conditionalFormatting sqref="AI31:AO32">
    <cfRule type="expression" dxfId="663" priority="140">
      <formula>INDIRECT(ADDRESS(ROW(),COLUMN()))=TRUNC(INDIRECT(ADDRESS(ROW(),COLUMN())))</formula>
    </cfRule>
  </conditionalFormatting>
  <conditionalFormatting sqref="AP31:AV32">
    <cfRule type="expression" dxfId="662" priority="138">
      <formula>INDIRECT(ADDRESS(ROW(),COLUMN()))=TRUNC(INDIRECT(ADDRESS(ROW(),COLUMN())))</formula>
    </cfRule>
  </conditionalFormatting>
  <conditionalFormatting sqref="AW31:AY32">
    <cfRule type="expression" dxfId="661" priority="136">
      <formula>INDIRECT(ADDRESS(ROW(),COLUMN()))=TRUNC(INDIRECT(ADDRESS(ROW(),COLUMN())))</formula>
    </cfRule>
  </conditionalFormatting>
  <conditionalFormatting sqref="AZ31:BC32">
    <cfRule type="expression" dxfId="660" priority="135">
      <formula>INDIRECT(ADDRESS(ROW(),COLUMN()))=TRUNC(INDIRECT(ADDRESS(ROW(),COLUMN())))</formula>
    </cfRule>
  </conditionalFormatting>
  <conditionalFormatting sqref="U34:AA35">
    <cfRule type="expression" dxfId="659" priority="133">
      <formula>INDIRECT(ADDRESS(ROW(),COLUMN()))=TRUNC(INDIRECT(ADDRESS(ROW(),COLUMN())))</formula>
    </cfRule>
  </conditionalFormatting>
  <conditionalFormatting sqref="AB34:AH35">
    <cfRule type="expression" dxfId="658" priority="131">
      <formula>INDIRECT(ADDRESS(ROW(),COLUMN()))=TRUNC(INDIRECT(ADDRESS(ROW(),COLUMN())))</formula>
    </cfRule>
  </conditionalFormatting>
  <conditionalFormatting sqref="AI34:AO35">
    <cfRule type="expression" dxfId="657" priority="129">
      <formula>INDIRECT(ADDRESS(ROW(),COLUMN()))=TRUNC(INDIRECT(ADDRESS(ROW(),COLUMN())))</formula>
    </cfRule>
  </conditionalFormatting>
  <conditionalFormatting sqref="AP34:AV35">
    <cfRule type="expression" dxfId="656" priority="127">
      <formula>INDIRECT(ADDRESS(ROW(),COLUMN()))=TRUNC(INDIRECT(ADDRESS(ROW(),COLUMN())))</formula>
    </cfRule>
  </conditionalFormatting>
  <conditionalFormatting sqref="AW34:AY35">
    <cfRule type="expression" dxfId="655" priority="125">
      <formula>INDIRECT(ADDRESS(ROW(),COLUMN()))=TRUNC(INDIRECT(ADDRESS(ROW(),COLUMN())))</formula>
    </cfRule>
  </conditionalFormatting>
  <conditionalFormatting sqref="AZ34:BC35">
    <cfRule type="expression" dxfId="654" priority="124">
      <formula>INDIRECT(ADDRESS(ROW(),COLUMN()))=TRUNC(INDIRECT(ADDRESS(ROW(),COLUMN())))</formula>
    </cfRule>
  </conditionalFormatting>
  <conditionalFormatting sqref="U37:AA38">
    <cfRule type="expression" dxfId="653" priority="122">
      <formula>INDIRECT(ADDRESS(ROW(),COLUMN()))=TRUNC(INDIRECT(ADDRESS(ROW(),COLUMN())))</formula>
    </cfRule>
  </conditionalFormatting>
  <conditionalFormatting sqref="AB37:AH38">
    <cfRule type="expression" dxfId="652" priority="120">
      <formula>INDIRECT(ADDRESS(ROW(),COLUMN()))=TRUNC(INDIRECT(ADDRESS(ROW(),COLUMN())))</formula>
    </cfRule>
  </conditionalFormatting>
  <conditionalFormatting sqref="AI37:AO38">
    <cfRule type="expression" dxfId="651" priority="118">
      <formula>INDIRECT(ADDRESS(ROW(),COLUMN()))=TRUNC(INDIRECT(ADDRESS(ROW(),COLUMN())))</formula>
    </cfRule>
  </conditionalFormatting>
  <conditionalFormatting sqref="AP37:AV38">
    <cfRule type="expression" dxfId="650" priority="116">
      <formula>INDIRECT(ADDRESS(ROW(),COLUMN()))=TRUNC(INDIRECT(ADDRESS(ROW(),COLUMN())))</formula>
    </cfRule>
  </conditionalFormatting>
  <conditionalFormatting sqref="AW37:AY38">
    <cfRule type="expression" dxfId="649" priority="114">
      <formula>INDIRECT(ADDRESS(ROW(),COLUMN()))=TRUNC(INDIRECT(ADDRESS(ROW(),COLUMN())))</formula>
    </cfRule>
  </conditionalFormatting>
  <conditionalFormatting sqref="AZ37:BC38">
    <cfRule type="expression" dxfId="648" priority="113">
      <formula>INDIRECT(ADDRESS(ROW(),COLUMN()))=TRUNC(INDIRECT(ADDRESS(ROW(),COLUMN())))</formula>
    </cfRule>
  </conditionalFormatting>
  <conditionalFormatting sqref="U40:AA41">
    <cfRule type="expression" dxfId="647" priority="111">
      <formula>INDIRECT(ADDRESS(ROW(),COLUMN()))=TRUNC(INDIRECT(ADDRESS(ROW(),COLUMN())))</formula>
    </cfRule>
  </conditionalFormatting>
  <conditionalFormatting sqref="AB40:AH41">
    <cfRule type="expression" dxfId="646" priority="109">
      <formula>INDIRECT(ADDRESS(ROW(),COLUMN()))=TRUNC(INDIRECT(ADDRESS(ROW(),COLUMN())))</formula>
    </cfRule>
  </conditionalFormatting>
  <conditionalFormatting sqref="AI40:AO41">
    <cfRule type="expression" dxfId="645" priority="107">
      <formula>INDIRECT(ADDRESS(ROW(),COLUMN()))=TRUNC(INDIRECT(ADDRESS(ROW(),COLUMN())))</formula>
    </cfRule>
  </conditionalFormatting>
  <conditionalFormatting sqref="AP40:AV41">
    <cfRule type="expression" dxfId="644" priority="105">
      <formula>INDIRECT(ADDRESS(ROW(),COLUMN()))=TRUNC(INDIRECT(ADDRESS(ROW(),COLUMN())))</formula>
    </cfRule>
  </conditionalFormatting>
  <conditionalFormatting sqref="AW40:AY41">
    <cfRule type="expression" dxfId="643" priority="103">
      <formula>INDIRECT(ADDRESS(ROW(),COLUMN()))=TRUNC(INDIRECT(ADDRESS(ROW(),COLUMN())))</formula>
    </cfRule>
  </conditionalFormatting>
  <conditionalFormatting sqref="AZ40:BC41">
    <cfRule type="expression" dxfId="642" priority="102">
      <formula>INDIRECT(ADDRESS(ROW(),COLUMN()))=TRUNC(INDIRECT(ADDRESS(ROW(),COLUMN())))</formula>
    </cfRule>
  </conditionalFormatting>
  <conditionalFormatting sqref="U43:AA44">
    <cfRule type="expression" dxfId="641" priority="100">
      <formula>INDIRECT(ADDRESS(ROW(),COLUMN()))=TRUNC(INDIRECT(ADDRESS(ROW(),COLUMN())))</formula>
    </cfRule>
  </conditionalFormatting>
  <conditionalFormatting sqref="AB43:AH44">
    <cfRule type="expression" dxfId="640" priority="98">
      <formula>INDIRECT(ADDRESS(ROW(),COLUMN()))=TRUNC(INDIRECT(ADDRESS(ROW(),COLUMN())))</formula>
    </cfRule>
  </conditionalFormatting>
  <conditionalFormatting sqref="AI43:AO44">
    <cfRule type="expression" dxfId="639" priority="96">
      <formula>INDIRECT(ADDRESS(ROW(),COLUMN()))=TRUNC(INDIRECT(ADDRESS(ROW(),COLUMN())))</formula>
    </cfRule>
  </conditionalFormatting>
  <conditionalFormatting sqref="AP43:AV44">
    <cfRule type="expression" dxfId="638" priority="94">
      <formula>INDIRECT(ADDRESS(ROW(),COLUMN()))=TRUNC(INDIRECT(ADDRESS(ROW(),COLUMN())))</formula>
    </cfRule>
  </conditionalFormatting>
  <conditionalFormatting sqref="AW43:AY44">
    <cfRule type="expression" dxfId="637" priority="92">
      <formula>INDIRECT(ADDRESS(ROW(),COLUMN()))=TRUNC(INDIRECT(ADDRESS(ROW(),COLUMN())))</formula>
    </cfRule>
  </conditionalFormatting>
  <conditionalFormatting sqref="AZ43:BC44">
    <cfRule type="expression" dxfId="636" priority="91">
      <formula>INDIRECT(ADDRESS(ROW(),COLUMN()))=TRUNC(INDIRECT(ADDRESS(ROW(),COLUMN())))</formula>
    </cfRule>
  </conditionalFormatting>
  <conditionalFormatting sqref="U46:AA47">
    <cfRule type="expression" dxfId="635" priority="89">
      <formula>INDIRECT(ADDRESS(ROW(),COLUMN()))=TRUNC(INDIRECT(ADDRESS(ROW(),COLUMN())))</formula>
    </cfRule>
  </conditionalFormatting>
  <conditionalFormatting sqref="AB46:AH47">
    <cfRule type="expression" dxfId="634" priority="87">
      <formula>INDIRECT(ADDRESS(ROW(),COLUMN()))=TRUNC(INDIRECT(ADDRESS(ROW(),COLUMN())))</formula>
    </cfRule>
  </conditionalFormatting>
  <conditionalFormatting sqref="AI46:AO47">
    <cfRule type="expression" dxfId="633" priority="85">
      <formula>INDIRECT(ADDRESS(ROW(),COLUMN()))=TRUNC(INDIRECT(ADDRESS(ROW(),COLUMN())))</formula>
    </cfRule>
  </conditionalFormatting>
  <conditionalFormatting sqref="AP46:AV47">
    <cfRule type="expression" dxfId="632" priority="83">
      <formula>INDIRECT(ADDRESS(ROW(),COLUMN()))=TRUNC(INDIRECT(ADDRESS(ROW(),COLUMN())))</formula>
    </cfRule>
  </conditionalFormatting>
  <conditionalFormatting sqref="AW46:AY47">
    <cfRule type="expression" dxfId="631" priority="81">
      <formula>INDIRECT(ADDRESS(ROW(),COLUMN()))=TRUNC(INDIRECT(ADDRESS(ROW(),COLUMN())))</formula>
    </cfRule>
  </conditionalFormatting>
  <conditionalFormatting sqref="AZ46:BC47">
    <cfRule type="expression" dxfId="630" priority="80">
      <formula>INDIRECT(ADDRESS(ROW(),COLUMN()))=TRUNC(INDIRECT(ADDRESS(ROW(),COLUMN())))</formula>
    </cfRule>
  </conditionalFormatting>
  <conditionalFormatting sqref="U49:AA50">
    <cfRule type="expression" dxfId="629" priority="78">
      <formula>INDIRECT(ADDRESS(ROW(),COLUMN()))=TRUNC(INDIRECT(ADDRESS(ROW(),COLUMN())))</formula>
    </cfRule>
  </conditionalFormatting>
  <conditionalFormatting sqref="AB49:AH50">
    <cfRule type="expression" dxfId="628" priority="76">
      <formula>INDIRECT(ADDRESS(ROW(),COLUMN()))=TRUNC(INDIRECT(ADDRESS(ROW(),COLUMN())))</formula>
    </cfRule>
  </conditionalFormatting>
  <conditionalFormatting sqref="AI49:AO50">
    <cfRule type="expression" dxfId="627" priority="74">
      <formula>INDIRECT(ADDRESS(ROW(),COLUMN()))=TRUNC(INDIRECT(ADDRESS(ROW(),COLUMN())))</formula>
    </cfRule>
  </conditionalFormatting>
  <conditionalFormatting sqref="AP49:AV50">
    <cfRule type="expression" dxfId="626" priority="72">
      <formula>INDIRECT(ADDRESS(ROW(),COLUMN()))=TRUNC(INDIRECT(ADDRESS(ROW(),COLUMN())))</formula>
    </cfRule>
  </conditionalFormatting>
  <conditionalFormatting sqref="AW49:AY50">
    <cfRule type="expression" dxfId="625" priority="70">
      <formula>INDIRECT(ADDRESS(ROW(),COLUMN()))=TRUNC(INDIRECT(ADDRESS(ROW(),COLUMN())))</formula>
    </cfRule>
  </conditionalFormatting>
  <conditionalFormatting sqref="AZ49:BC50">
    <cfRule type="expression" dxfId="624" priority="69">
      <formula>INDIRECT(ADDRESS(ROW(),COLUMN()))=TRUNC(INDIRECT(ADDRESS(ROW(),COLUMN())))</formula>
    </cfRule>
  </conditionalFormatting>
  <conditionalFormatting sqref="U52:AA53">
    <cfRule type="expression" dxfId="623" priority="67">
      <formula>INDIRECT(ADDRESS(ROW(),COLUMN()))=TRUNC(INDIRECT(ADDRESS(ROW(),COLUMN())))</formula>
    </cfRule>
  </conditionalFormatting>
  <conditionalFormatting sqref="AB52:AH53">
    <cfRule type="expression" dxfId="622" priority="65">
      <formula>INDIRECT(ADDRESS(ROW(),COLUMN()))=TRUNC(INDIRECT(ADDRESS(ROW(),COLUMN())))</formula>
    </cfRule>
  </conditionalFormatting>
  <conditionalFormatting sqref="AI52:AO53">
    <cfRule type="expression" dxfId="621" priority="63">
      <formula>INDIRECT(ADDRESS(ROW(),COLUMN()))=TRUNC(INDIRECT(ADDRESS(ROW(),COLUMN())))</formula>
    </cfRule>
  </conditionalFormatting>
  <conditionalFormatting sqref="AP52:AV53">
    <cfRule type="expression" dxfId="620" priority="61">
      <formula>INDIRECT(ADDRESS(ROW(),COLUMN()))=TRUNC(INDIRECT(ADDRESS(ROW(),COLUMN())))</formula>
    </cfRule>
  </conditionalFormatting>
  <conditionalFormatting sqref="AW52:AY53">
    <cfRule type="expression" dxfId="619" priority="59">
      <formula>INDIRECT(ADDRESS(ROW(),COLUMN()))=TRUNC(INDIRECT(ADDRESS(ROW(),COLUMN())))</formula>
    </cfRule>
  </conditionalFormatting>
  <conditionalFormatting sqref="AZ52:BC53">
    <cfRule type="expression" dxfId="618" priority="58">
      <formula>INDIRECT(ADDRESS(ROW(),COLUMN()))=TRUNC(INDIRECT(ADDRESS(ROW(),COLUMN())))</formula>
    </cfRule>
  </conditionalFormatting>
  <conditionalFormatting sqref="U55:AA56">
    <cfRule type="expression" dxfId="617" priority="56">
      <formula>INDIRECT(ADDRESS(ROW(),COLUMN()))=TRUNC(INDIRECT(ADDRESS(ROW(),COLUMN())))</formula>
    </cfRule>
  </conditionalFormatting>
  <conditionalFormatting sqref="AB55:AH56">
    <cfRule type="expression" dxfId="616" priority="54">
      <formula>INDIRECT(ADDRESS(ROW(),COLUMN()))=TRUNC(INDIRECT(ADDRESS(ROW(),COLUMN())))</formula>
    </cfRule>
  </conditionalFormatting>
  <conditionalFormatting sqref="AI55:AO56">
    <cfRule type="expression" dxfId="615" priority="52">
      <formula>INDIRECT(ADDRESS(ROW(),COLUMN()))=TRUNC(INDIRECT(ADDRESS(ROW(),COLUMN())))</formula>
    </cfRule>
  </conditionalFormatting>
  <conditionalFormatting sqref="AP55:AV56">
    <cfRule type="expression" dxfId="614" priority="50">
      <formula>INDIRECT(ADDRESS(ROW(),COLUMN()))=TRUNC(INDIRECT(ADDRESS(ROW(),COLUMN())))</formula>
    </cfRule>
  </conditionalFormatting>
  <conditionalFormatting sqref="AW55:AY56">
    <cfRule type="expression" dxfId="613" priority="48">
      <formula>INDIRECT(ADDRESS(ROW(),COLUMN()))=TRUNC(INDIRECT(ADDRESS(ROW(),COLUMN())))</formula>
    </cfRule>
  </conditionalFormatting>
  <conditionalFormatting sqref="AZ55:BC56">
    <cfRule type="expression" dxfId="612" priority="47">
      <formula>INDIRECT(ADDRESS(ROW(),COLUMN()))=TRUNC(INDIRECT(ADDRESS(ROW(),COLUMN())))</formula>
    </cfRule>
  </conditionalFormatting>
  <conditionalFormatting sqref="U58:AA59">
    <cfRule type="expression" dxfId="611" priority="45">
      <formula>INDIRECT(ADDRESS(ROW(),COLUMN()))=TRUNC(INDIRECT(ADDRESS(ROW(),COLUMN())))</formula>
    </cfRule>
  </conditionalFormatting>
  <conditionalFormatting sqref="AB58:AH59">
    <cfRule type="expression" dxfId="610" priority="43">
      <formula>INDIRECT(ADDRESS(ROW(),COLUMN()))=TRUNC(INDIRECT(ADDRESS(ROW(),COLUMN())))</formula>
    </cfRule>
  </conditionalFormatting>
  <conditionalFormatting sqref="AI58:AO59">
    <cfRule type="expression" dxfId="609" priority="41">
      <formula>INDIRECT(ADDRESS(ROW(),COLUMN()))=TRUNC(INDIRECT(ADDRESS(ROW(),COLUMN())))</formula>
    </cfRule>
  </conditionalFormatting>
  <conditionalFormatting sqref="AP58:AV59">
    <cfRule type="expression" dxfId="608" priority="39">
      <formula>INDIRECT(ADDRESS(ROW(),COLUMN()))=TRUNC(INDIRECT(ADDRESS(ROW(),COLUMN())))</formula>
    </cfRule>
  </conditionalFormatting>
  <conditionalFormatting sqref="AW58:AY59">
    <cfRule type="expression" dxfId="607" priority="37">
      <formula>INDIRECT(ADDRESS(ROW(),COLUMN()))=TRUNC(INDIRECT(ADDRESS(ROW(),COLUMN())))</formula>
    </cfRule>
  </conditionalFormatting>
  <conditionalFormatting sqref="AZ58:BC59">
    <cfRule type="expression" dxfId="606" priority="36">
      <formula>INDIRECT(ADDRESS(ROW(),COLUMN()))=TRUNC(INDIRECT(ADDRESS(ROW(),COLUMN())))</formula>
    </cfRule>
  </conditionalFormatting>
  <conditionalFormatting sqref="U61:AA62">
    <cfRule type="expression" dxfId="605" priority="34">
      <formula>INDIRECT(ADDRESS(ROW(),COLUMN()))=TRUNC(INDIRECT(ADDRESS(ROW(),COLUMN())))</formula>
    </cfRule>
  </conditionalFormatting>
  <conditionalFormatting sqref="AB61:AH62">
    <cfRule type="expression" dxfId="604" priority="32">
      <formula>INDIRECT(ADDRESS(ROW(),COLUMN()))=TRUNC(INDIRECT(ADDRESS(ROW(),COLUMN())))</formula>
    </cfRule>
  </conditionalFormatting>
  <conditionalFormatting sqref="AI61:AO62">
    <cfRule type="expression" dxfId="603" priority="30">
      <formula>INDIRECT(ADDRESS(ROW(),COLUMN()))=TRUNC(INDIRECT(ADDRESS(ROW(),COLUMN())))</formula>
    </cfRule>
  </conditionalFormatting>
  <conditionalFormatting sqref="AP61:AV62">
    <cfRule type="expression" dxfId="602" priority="28">
      <formula>INDIRECT(ADDRESS(ROW(),COLUMN()))=TRUNC(INDIRECT(ADDRESS(ROW(),COLUMN())))</formula>
    </cfRule>
  </conditionalFormatting>
  <conditionalFormatting sqref="AW61:AY62">
    <cfRule type="expression" dxfId="601" priority="26">
      <formula>INDIRECT(ADDRESS(ROW(),COLUMN()))=TRUNC(INDIRECT(ADDRESS(ROW(),COLUMN())))</formula>
    </cfRule>
  </conditionalFormatting>
  <conditionalFormatting sqref="AZ61:BC62">
    <cfRule type="expression" dxfId="600" priority="25">
      <formula>INDIRECT(ADDRESS(ROW(),COLUMN()))=TRUNC(INDIRECT(ADDRESS(ROW(),COLUMN())))</formula>
    </cfRule>
  </conditionalFormatting>
  <conditionalFormatting sqref="U64:AA65">
    <cfRule type="expression" dxfId="599" priority="23">
      <formula>INDIRECT(ADDRESS(ROW(),COLUMN()))=TRUNC(INDIRECT(ADDRESS(ROW(),COLUMN())))</formula>
    </cfRule>
  </conditionalFormatting>
  <conditionalFormatting sqref="AB64:AH65">
    <cfRule type="expression" dxfId="598" priority="21">
      <formula>INDIRECT(ADDRESS(ROW(),COLUMN()))=TRUNC(INDIRECT(ADDRESS(ROW(),COLUMN())))</formula>
    </cfRule>
  </conditionalFormatting>
  <conditionalFormatting sqref="AI64:AO65">
    <cfRule type="expression" dxfId="597" priority="19">
      <formula>INDIRECT(ADDRESS(ROW(),COLUMN()))=TRUNC(INDIRECT(ADDRESS(ROW(),COLUMN())))</formula>
    </cfRule>
  </conditionalFormatting>
  <conditionalFormatting sqref="AP64:AV65">
    <cfRule type="expression" dxfId="596" priority="17">
      <formula>INDIRECT(ADDRESS(ROW(),COLUMN()))=TRUNC(INDIRECT(ADDRESS(ROW(),COLUMN())))</formula>
    </cfRule>
  </conditionalFormatting>
  <conditionalFormatting sqref="AW64:AY65">
    <cfRule type="expression" dxfId="595" priority="15">
      <formula>INDIRECT(ADDRESS(ROW(),COLUMN()))=TRUNC(INDIRECT(ADDRESS(ROW(),COLUMN())))</formula>
    </cfRule>
  </conditionalFormatting>
  <conditionalFormatting sqref="AZ64:BC65">
    <cfRule type="expression" dxfId="594" priority="14">
      <formula>INDIRECT(ADDRESS(ROW(),COLUMN()))=TRUNC(INDIRECT(ADDRESS(ROW(),COLUMN())))</formula>
    </cfRule>
  </conditionalFormatting>
  <conditionalFormatting sqref="U67:AA68">
    <cfRule type="expression" dxfId="593" priority="12">
      <formula>INDIRECT(ADDRESS(ROW(),COLUMN()))=TRUNC(INDIRECT(ADDRESS(ROW(),COLUMN())))</formula>
    </cfRule>
  </conditionalFormatting>
  <conditionalFormatting sqref="AB67:AH68">
    <cfRule type="expression" dxfId="592" priority="10">
      <formula>INDIRECT(ADDRESS(ROW(),COLUMN()))=TRUNC(INDIRECT(ADDRESS(ROW(),COLUMN())))</formula>
    </cfRule>
  </conditionalFormatting>
  <conditionalFormatting sqref="AI67:AO68">
    <cfRule type="expression" dxfId="591" priority="8">
      <formula>INDIRECT(ADDRESS(ROW(),COLUMN()))=TRUNC(INDIRECT(ADDRESS(ROW(),COLUMN())))</formula>
    </cfRule>
  </conditionalFormatting>
  <conditionalFormatting sqref="AP67:AV68">
    <cfRule type="expression" dxfId="590" priority="6">
      <formula>INDIRECT(ADDRESS(ROW(),COLUMN()))=TRUNC(INDIRECT(ADDRESS(ROW(),COLUMN())))</formula>
    </cfRule>
  </conditionalFormatting>
  <conditionalFormatting sqref="AW67:AY68">
    <cfRule type="expression" dxfId="589" priority="4">
      <formula>INDIRECT(ADDRESS(ROW(),COLUMN()))=TRUNC(INDIRECT(ADDRESS(ROW(),COLUMN())))</formula>
    </cfRule>
  </conditionalFormatting>
  <conditionalFormatting sqref="AZ67:BC68">
    <cfRule type="expression" dxfId="588" priority="3">
      <formula>INDIRECT(ADDRESS(ROW(),COLUMN()))=TRUNC(INDIRECT(ADDRESS(ROW(),COLUMN())))</formula>
    </cfRule>
  </conditionalFormatting>
  <conditionalFormatting sqref="U69:BA74">
    <cfRule type="expression" dxfId="587" priority="1">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election activeCell="E16" sqref="E16"/>
    </sheetView>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v>0.29166666666666669</v>
      </c>
      <c r="G6" s="150" t="s">
        <v>17</v>
      </c>
      <c r="H6" s="152">
        <v>0.66666666666666663</v>
      </c>
      <c r="I6" s="153" t="s">
        <v>38</v>
      </c>
      <c r="J6" s="152">
        <v>4.1666666666666664E-2</v>
      </c>
      <c r="K6" s="154" t="s">
        <v>2</v>
      </c>
      <c r="L6" s="157">
        <f>IF(OR(F6="",H6=""),"",(H6+IF(F6&gt;H6,1,0)-F6-J6)*24)</f>
        <v>7.9999999999999982</v>
      </c>
      <c r="N6" s="155">
        <f>【記載例】小多機!$BB$13</f>
        <v>0.29166666666666669</v>
      </c>
      <c r="O6" s="144" t="s">
        <v>17</v>
      </c>
      <c r="P6" s="155">
        <f>【記載例】小多機!$BF$13</f>
        <v>0.83333333333333337</v>
      </c>
      <c r="R6" s="158">
        <f t="shared" ref="R6:R8" si="0">IF(F6="","",IF(F6&lt;N6,N6,IF(F6&gt;=P6,"",F6)))</f>
        <v>0.29166666666666669</v>
      </c>
      <c r="S6" s="144" t="s">
        <v>17</v>
      </c>
      <c r="T6" s="158">
        <f t="shared" ref="T6:T8" si="1">IF(H6="","",IF(H6&gt;F6,IF(H6&lt;P6,H6,P6),P6))</f>
        <v>0.66666666666666663</v>
      </c>
      <c r="U6" s="156" t="s">
        <v>38</v>
      </c>
      <c r="V6" s="152">
        <v>4.1666666666666664E-2</v>
      </c>
      <c r="W6" s="145" t="s">
        <v>2</v>
      </c>
      <c r="X6" s="157">
        <f>IF(R6="","",IF((T6+IF(R6&gt;T6,1,0)-R6-V6)*24=0,"",(T6+IF(R6&gt;T6,1,0)-R6-V6)*24))</f>
        <v>7.9999999999999982</v>
      </c>
      <c r="Z6" s="157" t="str">
        <f>IF(X6="",L6,IF(OR(L6-X6=0,L6-X6&lt;0),"-",L6-X6))</f>
        <v>-</v>
      </c>
      <c r="AB6" s="165"/>
    </row>
    <row r="7" spans="2:28" x14ac:dyDescent="0.4">
      <c r="B7" s="150">
        <v>2</v>
      </c>
      <c r="C7" s="151" t="s">
        <v>40</v>
      </c>
      <c r="D7" s="166" t="str">
        <f t="shared" ref="D7:D38" si="2">C7</f>
        <v>b</v>
      </c>
      <c r="E7" s="150" t="s">
        <v>16</v>
      </c>
      <c r="F7" s="152">
        <v>0.45833333333333331</v>
      </c>
      <c r="G7" s="150" t="s">
        <v>17</v>
      </c>
      <c r="H7" s="152">
        <v>0.83333333333333337</v>
      </c>
      <c r="I7" s="153" t="s">
        <v>38</v>
      </c>
      <c r="J7" s="152">
        <v>4.1666666666666664E-2</v>
      </c>
      <c r="K7" s="154" t="s">
        <v>2</v>
      </c>
      <c r="L7" s="157">
        <f>IF(OR(F7="",H7=""),"",(H7+IF(F7&gt;H7,1,0)-F7-J7)*24)</f>
        <v>8</v>
      </c>
      <c r="N7" s="155">
        <f>【記載例】小多機!$BB$13</f>
        <v>0.29166666666666669</v>
      </c>
      <c r="O7" s="144" t="s">
        <v>17</v>
      </c>
      <c r="P7" s="155">
        <f>【記載例】小多機!$BF$13</f>
        <v>0.83333333333333337</v>
      </c>
      <c r="R7" s="158">
        <f t="shared" si="0"/>
        <v>0.45833333333333331</v>
      </c>
      <c r="S7" s="144" t="s">
        <v>17</v>
      </c>
      <c r="T7" s="158">
        <f t="shared" si="1"/>
        <v>0.83333333333333337</v>
      </c>
      <c r="U7" s="156" t="s">
        <v>38</v>
      </c>
      <c r="V7" s="152">
        <v>4.1666666666666664E-2</v>
      </c>
      <c r="W7" s="145" t="s">
        <v>2</v>
      </c>
      <c r="X7" s="157">
        <f>IF(R7="","",IF((T7+IF(R7&gt;T7,1,0)-R7-V7)*24=0,"",(T7+IF(R7&gt;T7,1,0)-R7-V7)*24))</f>
        <v>8</v>
      </c>
      <c r="Z7" s="157" t="str">
        <f>IF(X7="",L7,IF(OR(L7-X7=0,L7-X7&lt;0),"-",L7-X7))</f>
        <v>-</v>
      </c>
      <c r="AB7" s="165"/>
    </row>
    <row r="8" spans="2:28" x14ac:dyDescent="0.4">
      <c r="B8" s="150">
        <v>3</v>
      </c>
      <c r="C8" s="151" t="s">
        <v>41</v>
      </c>
      <c r="D8" s="166" t="str">
        <f t="shared" si="2"/>
        <v>c</v>
      </c>
      <c r="E8" s="150" t="s">
        <v>16</v>
      </c>
      <c r="F8" s="152">
        <v>0.375</v>
      </c>
      <c r="G8" s="150" t="s">
        <v>17</v>
      </c>
      <c r="H8" s="152">
        <v>0.75</v>
      </c>
      <c r="I8" s="153" t="s">
        <v>38</v>
      </c>
      <c r="J8" s="152">
        <v>4.1666666666666664E-2</v>
      </c>
      <c r="K8" s="154" t="s">
        <v>2</v>
      </c>
      <c r="L8" s="157">
        <f>IF(OR(F8="",H8=""),"",(H8+IF(F8&gt;H8,1,0)-F8-J8)*24)</f>
        <v>8</v>
      </c>
      <c r="N8" s="155">
        <f>【記載例】小多機!$BB$13</f>
        <v>0.29166666666666669</v>
      </c>
      <c r="O8" s="144" t="s">
        <v>17</v>
      </c>
      <c r="P8" s="155">
        <f>【記載例】小多機!$BF$13</f>
        <v>0.83333333333333337</v>
      </c>
      <c r="R8" s="158">
        <f t="shared" si="0"/>
        <v>0.375</v>
      </c>
      <c r="S8" s="144" t="s">
        <v>17</v>
      </c>
      <c r="T8" s="158">
        <f t="shared" si="1"/>
        <v>0.75</v>
      </c>
      <c r="U8" s="156" t="s">
        <v>38</v>
      </c>
      <c r="V8" s="152">
        <v>4.1666666666666664E-2</v>
      </c>
      <c r="W8" s="145" t="s">
        <v>2</v>
      </c>
      <c r="X8" s="157">
        <f>IF(R8="","",IF((T8+IF(R8&gt;T8,1,0)-R8-V8)*24=0,"",(T8+IF(R8&gt;T8,1,0)-R8-V8)*24))</f>
        <v>8</v>
      </c>
      <c r="Z8" s="157" t="str">
        <f>IF(X8="",L8,IF(OR(L8-X8=0,L8-X8&lt;0),"-",L8-X8))</f>
        <v>-</v>
      </c>
      <c r="AB8" s="165"/>
    </row>
    <row r="9" spans="2:28" x14ac:dyDescent="0.4">
      <c r="B9" s="150">
        <v>4</v>
      </c>
      <c r="C9" s="151" t="s">
        <v>171</v>
      </c>
      <c r="D9" s="166" t="str">
        <f t="shared" si="2"/>
        <v>d</v>
      </c>
      <c r="E9" s="150" t="s">
        <v>16</v>
      </c>
      <c r="F9" s="152">
        <v>0.35416666666666669</v>
      </c>
      <c r="G9" s="150" t="s">
        <v>17</v>
      </c>
      <c r="H9" s="152">
        <v>0.72916666666666663</v>
      </c>
      <c r="I9" s="153" t="s">
        <v>38</v>
      </c>
      <c r="J9" s="152">
        <v>4.1666666666666664E-2</v>
      </c>
      <c r="K9" s="154" t="s">
        <v>2</v>
      </c>
      <c r="L9" s="157">
        <f>IF(OR(F9="",H9=""),"",(H9+IF(F9&gt;H9,1,0)-F9-J9)*24)</f>
        <v>7.9999999999999982</v>
      </c>
      <c r="N9" s="155">
        <f>【記載例】小多機!$BB$13</f>
        <v>0.29166666666666669</v>
      </c>
      <c r="O9" s="144" t="s">
        <v>17</v>
      </c>
      <c r="P9" s="155">
        <f>【記載例】小多機!$BF$13</f>
        <v>0.83333333333333337</v>
      </c>
      <c r="R9" s="158">
        <f t="shared" ref="R9:R22" si="3">IF(F9="","",IF(F9&lt;N9,N9,IF(F9&gt;=P9,"",F9)))</f>
        <v>0.35416666666666669</v>
      </c>
      <c r="S9" s="144" t="s">
        <v>17</v>
      </c>
      <c r="T9" s="158">
        <f t="shared" ref="T9:T22" si="4">IF(H9="","",IF(H9&gt;F9,IF(H9&lt;P9,H9,P9),P9))</f>
        <v>0.72916666666666663</v>
      </c>
      <c r="U9" s="156" t="s">
        <v>38</v>
      </c>
      <c r="V9" s="152">
        <v>4.1666666666666664E-2</v>
      </c>
      <c r="W9" s="145" t="s">
        <v>2</v>
      </c>
      <c r="X9" s="157">
        <f>IF(R9="","",IF((T9+IF(R9&gt;T9,1,0)-R9-V9)*24=0,"",(T9+IF(R9&gt;T9,1,0)-R9-V9)*24))</f>
        <v>7.9999999999999982</v>
      </c>
      <c r="Z9" s="157" t="str">
        <f>IF(X9="",L9,IF(OR(L9-X9=0,L9-X9&lt;0),"-",L9-X9))</f>
        <v>-</v>
      </c>
      <c r="AB9" s="165"/>
    </row>
    <row r="10" spans="2:28" x14ac:dyDescent="0.4">
      <c r="B10" s="150">
        <v>5</v>
      </c>
      <c r="C10" s="151" t="s">
        <v>43</v>
      </c>
      <c r="D10" s="166" t="str">
        <f t="shared" si="2"/>
        <v>e</v>
      </c>
      <c r="E10" s="150" t="s">
        <v>16</v>
      </c>
      <c r="F10" s="152">
        <v>0.375</v>
      </c>
      <c r="G10" s="150" t="s">
        <v>17</v>
      </c>
      <c r="H10" s="152">
        <v>0.625</v>
      </c>
      <c r="I10" s="153" t="s">
        <v>38</v>
      </c>
      <c r="J10" s="152">
        <v>0</v>
      </c>
      <c r="K10" s="154" t="s">
        <v>2</v>
      </c>
      <c r="L10" s="157">
        <f t="shared" ref="L10:L22" si="5">IF(OR(F10="",H10=""),"",(H10+IF(F10&gt;H10,1,0)-F10-J10)*24)</f>
        <v>6</v>
      </c>
      <c r="N10" s="155">
        <f>【記載例】小多機!$BB$13</f>
        <v>0.29166666666666669</v>
      </c>
      <c r="O10" s="144" t="s">
        <v>17</v>
      </c>
      <c r="P10" s="155">
        <f>【記載例】小多機!$BF$13</f>
        <v>0.83333333333333337</v>
      </c>
      <c r="R10" s="158">
        <f t="shared" si="3"/>
        <v>0.375</v>
      </c>
      <c r="S10" s="144" t="s">
        <v>17</v>
      </c>
      <c r="T10" s="158">
        <f t="shared" si="4"/>
        <v>0.625</v>
      </c>
      <c r="U10" s="156" t="s">
        <v>38</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44</v>
      </c>
      <c r="D11" s="166" t="str">
        <f t="shared" si="2"/>
        <v>f</v>
      </c>
      <c r="E11" s="150" t="s">
        <v>16</v>
      </c>
      <c r="F11" s="152">
        <v>0.41666666666666669</v>
      </c>
      <c r="G11" s="150" t="s">
        <v>17</v>
      </c>
      <c r="H11" s="152">
        <v>0.66666666666666663</v>
      </c>
      <c r="I11" s="153" t="s">
        <v>38</v>
      </c>
      <c r="J11" s="152">
        <v>0</v>
      </c>
      <c r="K11" s="154" t="s">
        <v>2</v>
      </c>
      <c r="L11" s="157">
        <f t="shared" si="5"/>
        <v>5.9999999999999982</v>
      </c>
      <c r="N11" s="155">
        <f>【記載例】小多機!$BB$13</f>
        <v>0.29166666666666669</v>
      </c>
      <c r="O11" s="144" t="s">
        <v>17</v>
      </c>
      <c r="P11" s="155">
        <f>【記載例】小多機!$BF$13</f>
        <v>0.83333333333333337</v>
      </c>
      <c r="R11" s="158">
        <f t="shared" si="3"/>
        <v>0.41666666666666669</v>
      </c>
      <c r="S11" s="144" t="s">
        <v>17</v>
      </c>
      <c r="T11" s="158">
        <f t="shared" si="4"/>
        <v>0.66666666666666663</v>
      </c>
      <c r="U11" s="156" t="s">
        <v>38</v>
      </c>
      <c r="V11" s="152">
        <v>0</v>
      </c>
      <c r="W11" s="145" t="s">
        <v>2</v>
      </c>
      <c r="X11" s="157">
        <f t="shared" si="6"/>
        <v>5.9999999999999982</v>
      </c>
      <c r="Z11" s="157" t="str">
        <f t="shared" si="7"/>
        <v>-</v>
      </c>
      <c r="AB11" s="165"/>
    </row>
    <row r="12" spans="2:28" x14ac:dyDescent="0.4">
      <c r="B12" s="150">
        <v>7</v>
      </c>
      <c r="C12" s="151" t="s">
        <v>45</v>
      </c>
      <c r="D12" s="166" t="str">
        <f t="shared" si="2"/>
        <v>g</v>
      </c>
      <c r="E12" s="150" t="s">
        <v>16</v>
      </c>
      <c r="F12" s="152">
        <v>0.29166666666666669</v>
      </c>
      <c r="G12" s="150" t="s">
        <v>17</v>
      </c>
      <c r="H12" s="152">
        <v>0.39583333333333331</v>
      </c>
      <c r="I12" s="153" t="s">
        <v>38</v>
      </c>
      <c r="J12" s="152">
        <v>0</v>
      </c>
      <c r="K12" s="154" t="s">
        <v>2</v>
      </c>
      <c r="L12" s="157">
        <f t="shared" si="5"/>
        <v>2.4999999999999991</v>
      </c>
      <c r="N12" s="155">
        <f>【記載例】小多機!$BB$13</f>
        <v>0.29166666666666669</v>
      </c>
      <c r="O12" s="144" t="s">
        <v>17</v>
      </c>
      <c r="P12" s="155">
        <f>【記載例】小多機!$BF$13</f>
        <v>0.83333333333333337</v>
      </c>
      <c r="R12" s="158">
        <f t="shared" si="3"/>
        <v>0.29166666666666669</v>
      </c>
      <c r="S12" s="144" t="s">
        <v>17</v>
      </c>
      <c r="T12" s="158">
        <f t="shared" si="4"/>
        <v>0.39583333333333331</v>
      </c>
      <c r="U12" s="156" t="s">
        <v>38</v>
      </c>
      <c r="V12" s="152">
        <v>0</v>
      </c>
      <c r="W12" s="145" t="s">
        <v>2</v>
      </c>
      <c r="X12" s="157">
        <f t="shared" si="6"/>
        <v>2.4999999999999991</v>
      </c>
      <c r="Z12" s="157" t="str">
        <f t="shared" si="7"/>
        <v>-</v>
      </c>
      <c r="AB12" s="165"/>
    </row>
    <row r="13" spans="2:28" x14ac:dyDescent="0.4">
      <c r="B13" s="150">
        <v>8</v>
      </c>
      <c r="C13" s="151" t="s">
        <v>46</v>
      </c>
      <c r="D13" s="166" t="str">
        <f t="shared" si="2"/>
        <v>h</v>
      </c>
      <c r="E13" s="150" t="s">
        <v>16</v>
      </c>
      <c r="F13" s="152">
        <v>0.66666666666666663</v>
      </c>
      <c r="G13" s="150" t="s">
        <v>17</v>
      </c>
      <c r="H13" s="152">
        <v>0.83333333333333337</v>
      </c>
      <c r="I13" s="153" t="s">
        <v>38</v>
      </c>
      <c r="J13" s="152">
        <v>0</v>
      </c>
      <c r="K13" s="154" t="s">
        <v>2</v>
      </c>
      <c r="L13" s="157">
        <f t="shared" si="5"/>
        <v>4.0000000000000018</v>
      </c>
      <c r="N13" s="155">
        <f>【記載例】小多機!$BB$13</f>
        <v>0.29166666666666669</v>
      </c>
      <c r="O13" s="144" t="s">
        <v>17</v>
      </c>
      <c r="P13" s="155">
        <f>【記載例】小多機!$BF$13</f>
        <v>0.83333333333333337</v>
      </c>
      <c r="R13" s="158">
        <f t="shared" si="3"/>
        <v>0.66666666666666663</v>
      </c>
      <c r="S13" s="144" t="s">
        <v>17</v>
      </c>
      <c r="T13" s="158">
        <f t="shared" si="4"/>
        <v>0.83333333333333337</v>
      </c>
      <c r="U13" s="156" t="s">
        <v>38</v>
      </c>
      <c r="V13" s="152">
        <v>0</v>
      </c>
      <c r="W13" s="145" t="s">
        <v>2</v>
      </c>
      <c r="X13" s="157">
        <f t="shared" si="6"/>
        <v>4.0000000000000018</v>
      </c>
      <c r="Z13" s="157" t="str">
        <f t="shared" si="7"/>
        <v>-</v>
      </c>
      <c r="AB13" s="165"/>
    </row>
    <row r="14" spans="2:28" x14ac:dyDescent="0.4">
      <c r="B14" s="150">
        <v>9</v>
      </c>
      <c r="C14" s="151" t="s">
        <v>47</v>
      </c>
      <c r="D14" s="166" t="str">
        <f t="shared" si="2"/>
        <v>i</v>
      </c>
      <c r="E14" s="150" t="s">
        <v>16</v>
      </c>
      <c r="F14" s="152">
        <v>0.70833333333333337</v>
      </c>
      <c r="G14" s="150" t="s">
        <v>17</v>
      </c>
      <c r="H14" s="152">
        <v>1</v>
      </c>
      <c r="I14" s="153" t="s">
        <v>38</v>
      </c>
      <c r="J14" s="152">
        <v>0</v>
      </c>
      <c r="K14" s="154" t="s">
        <v>2</v>
      </c>
      <c r="L14" s="157">
        <f t="shared" si="5"/>
        <v>6.9999999999999991</v>
      </c>
      <c r="N14" s="155">
        <f>【記載例】小多機!$BB$13</f>
        <v>0.29166666666666669</v>
      </c>
      <c r="O14" s="144" t="s">
        <v>17</v>
      </c>
      <c r="P14" s="155">
        <f>【記載例】小多機!$BF$13</f>
        <v>0.83333333333333337</v>
      </c>
      <c r="R14" s="158">
        <f t="shared" si="3"/>
        <v>0.70833333333333337</v>
      </c>
      <c r="S14" s="144" t="s">
        <v>17</v>
      </c>
      <c r="T14" s="158">
        <f t="shared" si="4"/>
        <v>0.83333333333333337</v>
      </c>
      <c r="U14" s="156" t="s">
        <v>38</v>
      </c>
      <c r="V14" s="152">
        <v>0</v>
      </c>
      <c r="W14" s="145" t="s">
        <v>2</v>
      </c>
      <c r="X14" s="157">
        <f t="shared" si="6"/>
        <v>3</v>
      </c>
      <c r="Z14" s="157">
        <f t="shared" si="7"/>
        <v>3.9999999999999991</v>
      </c>
      <c r="AB14" s="165" t="s">
        <v>210</v>
      </c>
    </row>
    <row r="15" spans="2:28" x14ac:dyDescent="0.4">
      <c r="B15" s="150">
        <v>10</v>
      </c>
      <c r="C15" s="151" t="s">
        <v>48</v>
      </c>
      <c r="D15" s="166" t="str">
        <f t="shared" si="2"/>
        <v>j</v>
      </c>
      <c r="E15" s="150" t="s">
        <v>16</v>
      </c>
      <c r="F15" s="152">
        <v>0</v>
      </c>
      <c r="G15" s="150" t="s">
        <v>17</v>
      </c>
      <c r="H15" s="152">
        <v>0.41666666666666669</v>
      </c>
      <c r="I15" s="153" t="s">
        <v>38</v>
      </c>
      <c r="J15" s="152">
        <v>4.1666666666666664E-2</v>
      </c>
      <c r="K15" s="154" t="s">
        <v>2</v>
      </c>
      <c r="L15" s="157">
        <f t="shared" si="5"/>
        <v>9</v>
      </c>
      <c r="N15" s="155">
        <f>【記載例】小多機!$BB$13</f>
        <v>0.29166666666666669</v>
      </c>
      <c r="O15" s="144" t="s">
        <v>17</v>
      </c>
      <c r="P15" s="155">
        <f>【記載例】小多機!$BF$13</f>
        <v>0.83333333333333337</v>
      </c>
      <c r="R15" s="158">
        <f t="shared" si="3"/>
        <v>0.29166666666666669</v>
      </c>
      <c r="S15" s="144" t="s">
        <v>17</v>
      </c>
      <c r="T15" s="158">
        <f t="shared" si="4"/>
        <v>0.41666666666666669</v>
      </c>
      <c r="U15" s="156" t="s">
        <v>38</v>
      </c>
      <c r="V15" s="152">
        <v>0</v>
      </c>
      <c r="W15" s="145" t="s">
        <v>2</v>
      </c>
      <c r="X15" s="157">
        <f t="shared" si="6"/>
        <v>3</v>
      </c>
      <c r="Z15" s="157">
        <f t="shared" si="7"/>
        <v>6</v>
      </c>
      <c r="AB15" s="165" t="s">
        <v>211</v>
      </c>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【記載例】小多機!$BB$13</f>
        <v>0.29166666666666669</v>
      </c>
      <c r="O16" s="144" t="s">
        <v>17</v>
      </c>
      <c r="P16" s="155">
        <f>【記載例】小多機!$BF$13</f>
        <v>0.83333333333333337</v>
      </c>
      <c r="R16" s="158" t="str">
        <f t="shared" si="3"/>
        <v/>
      </c>
      <c r="S16" s="144" t="s">
        <v>17</v>
      </c>
      <c r="T16" s="158" t="str">
        <f t="shared" si="4"/>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【記載例】小多機!$BB$13</f>
        <v>0.29166666666666669</v>
      </c>
      <c r="O17" s="144" t="s">
        <v>17</v>
      </c>
      <c r="P17" s="155">
        <f>【記載例】小多機!$BF$13</f>
        <v>0.83333333333333337</v>
      </c>
      <c r="R17" s="158" t="str">
        <f t="shared" si="3"/>
        <v/>
      </c>
      <c r="S17" s="144" t="s">
        <v>17</v>
      </c>
      <c r="T17" s="158" t="str">
        <f t="shared" si="4"/>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【記載例】小多機!$BB$13</f>
        <v>0.29166666666666669</v>
      </c>
      <c r="O18" s="144" t="s">
        <v>17</v>
      </c>
      <c r="P18" s="155">
        <f>【記載例】小多機!$BF$13</f>
        <v>0.83333333333333337</v>
      </c>
      <c r="R18" s="158" t="str">
        <f t="shared" si="3"/>
        <v/>
      </c>
      <c r="S18" s="144" t="s">
        <v>17</v>
      </c>
      <c r="T18" s="158" t="str">
        <f t="shared" si="4"/>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【記載例】小多機!$BB$13</f>
        <v>0.29166666666666669</v>
      </c>
      <c r="O19" s="144" t="s">
        <v>17</v>
      </c>
      <c r="P19" s="155">
        <f>【記載例】小多機!$BF$13</f>
        <v>0.83333333333333337</v>
      </c>
      <c r="R19" s="158" t="str">
        <f t="shared" si="3"/>
        <v/>
      </c>
      <c r="S19" s="144" t="s">
        <v>17</v>
      </c>
      <c r="T19" s="158" t="str">
        <f t="shared" si="4"/>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【記載例】小多機!$BB$13</f>
        <v>0.29166666666666669</v>
      </c>
      <c r="O20" s="144" t="s">
        <v>17</v>
      </c>
      <c r="P20" s="155">
        <f>【記載例】小多機!$BF$13</f>
        <v>0.83333333333333337</v>
      </c>
      <c r="R20" s="158" t="str">
        <f t="shared" si="3"/>
        <v/>
      </c>
      <c r="S20" s="144" t="s">
        <v>17</v>
      </c>
      <c r="T20" s="158" t="str">
        <f t="shared" si="4"/>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【記載例】小多機!$BB$13</f>
        <v>0.29166666666666669</v>
      </c>
      <c r="O21" s="144" t="s">
        <v>17</v>
      </c>
      <c r="P21" s="155">
        <f>【記載例】小多機!$BF$13</f>
        <v>0.83333333333333337</v>
      </c>
      <c r="R21" s="158" t="str">
        <f t="shared" si="3"/>
        <v/>
      </c>
      <c r="S21" s="144" t="s">
        <v>17</v>
      </c>
      <c r="T21" s="158" t="str">
        <f t="shared" si="4"/>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【記載例】小多機!$BB$13</f>
        <v>0.29166666666666669</v>
      </c>
      <c r="O22" s="144" t="s">
        <v>17</v>
      </c>
      <c r="P22" s="155">
        <f>【記載例】小多機!$BF$13</f>
        <v>0.83333333333333337</v>
      </c>
      <c r="R22" s="158" t="str">
        <f t="shared" si="3"/>
        <v/>
      </c>
      <c r="S22" s="144" t="s">
        <v>17</v>
      </c>
      <c r="T22" s="158" t="str">
        <f t="shared" si="4"/>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160</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160</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160</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160</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160</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160</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160</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160</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160</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160</v>
      </c>
      <c r="Y32" s="154"/>
      <c r="Z32" s="161">
        <v>2</v>
      </c>
      <c r="AB32" s="165"/>
    </row>
    <row r="33" spans="2:28" x14ac:dyDescent="0.4">
      <c r="B33" s="150">
        <v>28</v>
      </c>
      <c r="C33" s="151" t="s">
        <v>178</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160</v>
      </c>
      <c r="Y33" s="154"/>
      <c r="Z33" s="161">
        <v>3</v>
      </c>
      <c r="AB33" s="165"/>
    </row>
    <row r="34" spans="2:28" x14ac:dyDescent="0.4">
      <c r="B34" s="150">
        <v>29</v>
      </c>
      <c r="C34" s="151" t="s">
        <v>179</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160</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160</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160</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160</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160</v>
      </c>
      <c r="Y38" s="154"/>
      <c r="Z38" s="161">
        <v>8</v>
      </c>
      <c r="AB38" s="165"/>
    </row>
    <row r="39" spans="2:28" x14ac:dyDescent="0.4">
      <c r="B39" s="150">
        <v>34</v>
      </c>
      <c r="C39" s="167" t="s">
        <v>112</v>
      </c>
      <c r="D39" s="166"/>
      <c r="E39" s="150" t="s">
        <v>16</v>
      </c>
      <c r="F39" s="152">
        <v>0.29166666666666669</v>
      </c>
      <c r="G39" s="150" t="s">
        <v>17</v>
      </c>
      <c r="H39" s="152">
        <v>0.39583333333333331</v>
      </c>
      <c r="I39" s="153" t="s">
        <v>38</v>
      </c>
      <c r="J39" s="152">
        <v>0</v>
      </c>
      <c r="K39" s="154" t="s">
        <v>2</v>
      </c>
      <c r="L39" s="157">
        <f t="shared" ref="L39:L40" si="8">IF(OR(F39="",H39=""),"",(H39+IF(F39&gt;H39,1,0)-F39-J39)*24)</f>
        <v>2.4999999999999991</v>
      </c>
      <c r="N39" s="155">
        <f>【記載例】小多機!$BB$13</f>
        <v>0.29166666666666669</v>
      </c>
      <c r="O39" s="144" t="s">
        <v>17</v>
      </c>
      <c r="P39" s="155">
        <f>【記載例】小多機!$BF$13</f>
        <v>0.83333333333333337</v>
      </c>
      <c r="R39" s="158">
        <f t="shared" ref="R39:R43" si="9">IF(F39="","",IF(F39&lt;N39,N39,IF(F39&gt;=P39,"",F39)))</f>
        <v>0.29166666666666669</v>
      </c>
      <c r="S39" s="144" t="s">
        <v>17</v>
      </c>
      <c r="T39" s="158">
        <f t="shared" ref="T39:T43" si="10">IF(H39="","",IF(H39&gt;F39,IF(H39&lt;P39,H39,P39),P39))</f>
        <v>0.39583333333333331</v>
      </c>
      <c r="U39" s="156" t="s">
        <v>38</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196</v>
      </c>
      <c r="D40" s="166"/>
      <c r="E40" s="150" t="s">
        <v>16</v>
      </c>
      <c r="F40" s="152">
        <v>0.6875</v>
      </c>
      <c r="G40" s="150" t="s">
        <v>17</v>
      </c>
      <c r="H40" s="152">
        <v>0.83333333333333337</v>
      </c>
      <c r="I40" s="153" t="s">
        <v>38</v>
      </c>
      <c r="J40" s="152">
        <v>0</v>
      </c>
      <c r="K40" s="154" t="s">
        <v>2</v>
      </c>
      <c r="L40" s="157">
        <f t="shared" si="8"/>
        <v>3.5000000000000009</v>
      </c>
      <c r="N40" s="155">
        <f>【記載例】小多機!$BB$13</f>
        <v>0.29166666666666669</v>
      </c>
      <c r="O40" s="144" t="s">
        <v>17</v>
      </c>
      <c r="P40" s="155">
        <f>【記載例】小多機!$BF$13</f>
        <v>0.83333333333333337</v>
      </c>
      <c r="R40" s="158">
        <f t="shared" si="9"/>
        <v>0.6875</v>
      </c>
      <c r="S40" s="144" t="s">
        <v>17</v>
      </c>
      <c r="T40" s="158">
        <f t="shared" si="10"/>
        <v>0.83333333333333337</v>
      </c>
      <c r="U40" s="156" t="s">
        <v>38</v>
      </c>
      <c r="V40" s="152">
        <v>0</v>
      </c>
      <c r="W40" s="145" t="s">
        <v>2</v>
      </c>
      <c r="X40" s="157">
        <f t="shared" si="11"/>
        <v>3.5000000000000009</v>
      </c>
      <c r="Z40" s="157" t="str">
        <f t="shared" si="12"/>
        <v>-</v>
      </c>
      <c r="AB40" s="165"/>
    </row>
    <row r="41" spans="2:28" x14ac:dyDescent="0.4">
      <c r="B41" s="150"/>
      <c r="C41" s="162" t="s">
        <v>196</v>
      </c>
      <c r="D41" s="166" t="str">
        <f>C39</f>
        <v>ag</v>
      </c>
      <c r="E41" s="150" t="s">
        <v>16</v>
      </c>
      <c r="F41" s="152" t="s">
        <v>37</v>
      </c>
      <c r="G41" s="150" t="s">
        <v>17</v>
      </c>
      <c r="H41" s="152" t="s">
        <v>37</v>
      </c>
      <c r="I41" s="153" t="s">
        <v>38</v>
      </c>
      <c r="J41" s="152" t="s">
        <v>37</v>
      </c>
      <c r="K41" s="154" t="s">
        <v>2</v>
      </c>
      <c r="L41" s="157">
        <f>IF(OR(L39="",L40=""),"",L39+L40)</f>
        <v>6</v>
      </c>
      <c r="N41" s="155" t="s">
        <v>204</v>
      </c>
      <c r="O41" s="144" t="s">
        <v>17</v>
      </c>
      <c r="P41" s="155" t="s">
        <v>204</v>
      </c>
      <c r="R41" s="158" t="s">
        <v>204</v>
      </c>
      <c r="S41" s="144" t="s">
        <v>17</v>
      </c>
      <c r="T41" s="158" t="s">
        <v>204</v>
      </c>
      <c r="U41" s="156" t="s">
        <v>38</v>
      </c>
      <c r="V41" s="152" t="s">
        <v>188</v>
      </c>
      <c r="W41" s="145" t="s">
        <v>2</v>
      </c>
      <c r="X41" s="157">
        <f>IF(OR(X39="",X40=""),"",X39+X40)</f>
        <v>6</v>
      </c>
      <c r="Z41" s="157" t="str">
        <f>IF(X41="",L41,IF(OR(L41-X41=0,L41-X41&lt;0),"-",L41-X41))</f>
        <v>-</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3">IF(OR(F42="",H42=""),"",(H42+IF(F42&gt;H42,1,0)-F42-J42)*24)</f>
        <v/>
      </c>
      <c r="N42" s="155">
        <f>【記載例】小多機!$BB$13</f>
        <v>0.29166666666666669</v>
      </c>
      <c r="O42" s="144" t="s">
        <v>17</v>
      </c>
      <c r="P42" s="155">
        <f>【記載例】小多機!$BF$13</f>
        <v>0.83333333333333337</v>
      </c>
      <c r="R42" s="158" t="str">
        <f t="shared" si="9"/>
        <v/>
      </c>
      <c r="S42" s="144" t="s">
        <v>17</v>
      </c>
      <c r="T42" s="158" t="str">
        <f t="shared" si="10"/>
        <v/>
      </c>
      <c r="U42" s="156" t="s">
        <v>38</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196</v>
      </c>
      <c r="D43" s="166"/>
      <c r="E43" s="150" t="s">
        <v>16</v>
      </c>
      <c r="F43" s="152"/>
      <c r="G43" s="150" t="s">
        <v>17</v>
      </c>
      <c r="H43" s="152"/>
      <c r="I43" s="153" t="s">
        <v>38</v>
      </c>
      <c r="J43" s="152">
        <v>0</v>
      </c>
      <c r="K43" s="154" t="s">
        <v>2</v>
      </c>
      <c r="L43" s="157" t="str">
        <f t="shared" si="13"/>
        <v/>
      </c>
      <c r="N43" s="155">
        <f>【記載例】小多機!$BB$13</f>
        <v>0.29166666666666669</v>
      </c>
      <c r="O43" s="144" t="s">
        <v>17</v>
      </c>
      <c r="P43" s="155">
        <f>【記載例】小多機!$BF$13</f>
        <v>0.83333333333333337</v>
      </c>
      <c r="R43" s="158" t="str">
        <f t="shared" si="9"/>
        <v/>
      </c>
      <c r="S43" s="144" t="s">
        <v>17</v>
      </c>
      <c r="T43" s="158" t="str">
        <f t="shared" si="10"/>
        <v/>
      </c>
      <c r="U43" s="156" t="s">
        <v>38</v>
      </c>
      <c r="V43" s="152">
        <v>0</v>
      </c>
      <c r="W43" s="145" t="s">
        <v>2</v>
      </c>
      <c r="X43" s="157" t="str">
        <f t="shared" si="14"/>
        <v/>
      </c>
      <c r="Z43" s="157" t="str">
        <f t="shared" si="15"/>
        <v/>
      </c>
      <c r="AB43" s="165"/>
    </row>
    <row r="44" spans="2:28" x14ac:dyDescent="0.4">
      <c r="B44" s="150"/>
      <c r="C44" s="162" t="s">
        <v>196</v>
      </c>
      <c r="D44" s="166" t="str">
        <f>C42</f>
        <v>ah</v>
      </c>
      <c r="E44" s="150" t="s">
        <v>16</v>
      </c>
      <c r="F44" s="152" t="s">
        <v>37</v>
      </c>
      <c r="G44" s="150" t="s">
        <v>17</v>
      </c>
      <c r="H44" s="152" t="s">
        <v>37</v>
      </c>
      <c r="I44" s="153" t="s">
        <v>38</v>
      </c>
      <c r="J44" s="152" t="s">
        <v>37</v>
      </c>
      <c r="K44" s="154" t="s">
        <v>2</v>
      </c>
      <c r="L44" s="157" t="str">
        <f>IF(OR(L42="",L43=""),"",L42+L43)</f>
        <v/>
      </c>
      <c r="N44" s="155" t="s">
        <v>204</v>
      </c>
      <c r="O44" s="144" t="s">
        <v>17</v>
      </c>
      <c r="P44" s="155" t="s">
        <v>204</v>
      </c>
      <c r="R44" s="158" t="s">
        <v>204</v>
      </c>
      <c r="S44" s="144" t="s">
        <v>17</v>
      </c>
      <c r="T44" s="158" t="s">
        <v>204</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6">IF(OR(F45="",H45=""),"",(H45+IF(F45&gt;H45,1,0)-F45-J45)*24)</f>
        <v/>
      </c>
      <c r="N45" s="155">
        <f>【記載例】小多機!$BB$13</f>
        <v>0.29166666666666669</v>
      </c>
      <c r="O45" s="144" t="s">
        <v>17</v>
      </c>
      <c r="P45" s="155">
        <f>【記載例】小多機!$BF$13</f>
        <v>0.83333333333333337</v>
      </c>
      <c r="R45" s="158" t="str">
        <f t="shared" ref="R45:R46" si="17">IF(F45="","",IF(F45&lt;N45,N45,IF(F45&gt;=P45,"",F45)))</f>
        <v/>
      </c>
      <c r="S45" s="144" t="s">
        <v>17</v>
      </c>
      <c r="T45" s="158" t="str">
        <f t="shared" ref="T45:T46" si="18">IF(H45="","",IF(H45&gt;F45,IF(H45&lt;P45,H45,P45),P45))</f>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196</v>
      </c>
      <c r="D46" s="166"/>
      <c r="E46" s="150" t="s">
        <v>16</v>
      </c>
      <c r="F46" s="152"/>
      <c r="G46" s="150" t="s">
        <v>17</v>
      </c>
      <c r="H46" s="152"/>
      <c r="I46" s="153" t="s">
        <v>38</v>
      </c>
      <c r="J46" s="152">
        <v>0</v>
      </c>
      <c r="K46" s="154" t="s">
        <v>2</v>
      </c>
      <c r="L46" s="157" t="str">
        <f t="shared" si="16"/>
        <v/>
      </c>
      <c r="N46" s="155">
        <f>【記載例】小多機!$BB$13</f>
        <v>0.29166666666666669</v>
      </c>
      <c r="O46" s="144" t="s">
        <v>17</v>
      </c>
      <c r="P46" s="155">
        <f>【記載例】小多機!$BF$13</f>
        <v>0.83333333333333337</v>
      </c>
      <c r="R46" s="158" t="str">
        <f t="shared" si="17"/>
        <v/>
      </c>
      <c r="S46" s="144" t="s">
        <v>17</v>
      </c>
      <c r="T46" s="158" t="str">
        <f t="shared" si="18"/>
        <v/>
      </c>
      <c r="U46" s="156" t="s">
        <v>38</v>
      </c>
      <c r="V46" s="152">
        <v>0</v>
      </c>
      <c r="W46" s="145" t="s">
        <v>2</v>
      </c>
      <c r="X46" s="157" t="str">
        <f t="shared" si="19"/>
        <v/>
      </c>
      <c r="Z46" s="157" t="str">
        <f t="shared" si="20"/>
        <v/>
      </c>
      <c r="AB46" s="165"/>
    </row>
    <row r="47" spans="2:28" x14ac:dyDescent="0.4">
      <c r="B47" s="150"/>
      <c r="C47" s="162" t="s">
        <v>196</v>
      </c>
      <c r="D47" s="166" t="str">
        <f>C45</f>
        <v>ai</v>
      </c>
      <c r="E47" s="150" t="s">
        <v>16</v>
      </c>
      <c r="F47" s="152" t="s">
        <v>37</v>
      </c>
      <c r="G47" s="150" t="s">
        <v>17</v>
      </c>
      <c r="H47" s="152" t="s">
        <v>37</v>
      </c>
      <c r="I47" s="153" t="s">
        <v>38</v>
      </c>
      <c r="J47" s="152" t="s">
        <v>37</v>
      </c>
      <c r="K47" s="154" t="s">
        <v>2</v>
      </c>
      <c r="L47" s="157" t="str">
        <f>IF(OR(L45="",L46=""),"",L45+L46)</f>
        <v/>
      </c>
      <c r="N47" s="155" t="s">
        <v>204</v>
      </c>
      <c r="O47" s="144" t="s">
        <v>17</v>
      </c>
      <c r="P47" s="155" t="s">
        <v>204</v>
      </c>
      <c r="R47" s="158" t="s">
        <v>204</v>
      </c>
      <c r="S47" s="144" t="s">
        <v>17</v>
      </c>
      <c r="T47" s="158" t="s">
        <v>204</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8"/>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7" t="s">
        <v>106</v>
      </c>
      <c r="AS1" s="378"/>
      <c r="AT1" s="378"/>
      <c r="AU1" s="378"/>
      <c r="AV1" s="378"/>
      <c r="AW1" s="378"/>
      <c r="AX1" s="378"/>
      <c r="AY1" s="378"/>
      <c r="AZ1" s="378"/>
      <c r="BA1" s="378"/>
      <c r="BB1" s="378"/>
      <c r="BC1" s="378"/>
      <c r="BD1" s="378"/>
      <c r="BE1" s="378"/>
      <c r="BF1" s="378"/>
      <c r="BG1" s="378"/>
      <c r="BH1" s="9" t="s">
        <v>2</v>
      </c>
    </row>
    <row r="2" spans="2:65" s="8" customFormat="1" ht="20.25" customHeight="1" x14ac:dyDescent="0.4">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1" t="s">
        <v>197</v>
      </c>
      <c r="BD3" s="382"/>
      <c r="BE3" s="382"/>
      <c r="BF3" s="383"/>
      <c r="BG3" s="9"/>
    </row>
    <row r="4" spans="2:65" s="8" customFormat="1" ht="20.25" customHeight="1" x14ac:dyDescent="0.4">
      <c r="H4" s="7"/>
      <c r="K4" s="7"/>
      <c r="M4" s="9"/>
      <c r="N4" s="9"/>
      <c r="O4" s="9"/>
      <c r="P4" s="9"/>
      <c r="Q4" s="9"/>
      <c r="R4" s="9"/>
      <c r="S4" s="9"/>
      <c r="AA4" s="35"/>
      <c r="AB4" s="35"/>
      <c r="AC4" s="36"/>
      <c r="AD4" s="37"/>
      <c r="AE4" s="36"/>
      <c r="BB4" s="38" t="s">
        <v>166</v>
      </c>
      <c r="BC4" s="381" t="s">
        <v>167</v>
      </c>
      <c r="BD4" s="382"/>
      <c r="BE4" s="382"/>
      <c r="BF4" s="38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221</v>
      </c>
      <c r="AO10" s="66"/>
      <c r="AP10" s="77"/>
      <c r="AQ10" s="66"/>
      <c r="AR10" s="70"/>
      <c r="AS10" s="70"/>
      <c r="AT10" s="77"/>
      <c r="AU10" s="66"/>
      <c r="AV10" s="78"/>
      <c r="AW10" s="78"/>
      <c r="AX10" s="78"/>
      <c r="AY10" s="66"/>
      <c r="AZ10" s="66"/>
      <c r="BA10" s="67" t="s">
        <v>236</v>
      </c>
      <c r="BB10" s="66"/>
      <c r="BC10" s="384"/>
      <c r="BD10" s="385"/>
      <c r="BE10" s="2" t="s">
        <v>220</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1" t="s">
        <v>20</v>
      </c>
      <c r="C16" s="344" t="s">
        <v>223</v>
      </c>
      <c r="D16" s="345"/>
      <c r="E16" s="346"/>
      <c r="F16" s="183"/>
      <c r="G16" s="186"/>
      <c r="H16" s="353" t="s">
        <v>224</v>
      </c>
      <c r="I16" s="356" t="s">
        <v>225</v>
      </c>
      <c r="J16" s="345"/>
      <c r="K16" s="345"/>
      <c r="L16" s="346"/>
      <c r="M16" s="356" t="s">
        <v>226</v>
      </c>
      <c r="N16" s="345"/>
      <c r="O16" s="346"/>
      <c r="P16" s="356" t="s">
        <v>102</v>
      </c>
      <c r="Q16" s="345"/>
      <c r="R16" s="345"/>
      <c r="S16" s="345"/>
      <c r="T16" s="371"/>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59" t="str">
        <f>IF(BC3="計画","(11)1～4週目の勤務時間数合計","(11)1か月の勤務時間数　合計")</f>
        <v>(11)1か月の勤務時間数　合計</v>
      </c>
      <c r="BA16" s="360"/>
      <c r="BB16" s="365" t="s">
        <v>228</v>
      </c>
      <c r="BC16" s="366"/>
      <c r="BD16" s="344" t="s">
        <v>229</v>
      </c>
      <c r="BE16" s="345"/>
      <c r="BF16" s="345"/>
      <c r="BG16" s="345"/>
      <c r="BH16" s="371"/>
    </row>
    <row r="17" spans="2:60" ht="20.25" customHeight="1" x14ac:dyDescent="0.4">
      <c r="B17" s="342"/>
      <c r="C17" s="347"/>
      <c r="D17" s="348"/>
      <c r="E17" s="349"/>
      <c r="F17" s="184"/>
      <c r="G17" s="187"/>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4">
      <c r="B18" s="342"/>
      <c r="C18" s="347"/>
      <c r="D18" s="348"/>
      <c r="E18" s="349"/>
      <c r="F18" s="184"/>
      <c r="G18" s="187"/>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4">
      <c r="B19" s="342"/>
      <c r="C19" s="347"/>
      <c r="D19" s="348"/>
      <c r="E19" s="349"/>
      <c r="F19" s="184"/>
      <c r="G19" s="187"/>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45">
      <c r="B20" s="343"/>
      <c r="C20" s="350"/>
      <c r="D20" s="351"/>
      <c r="E20" s="352"/>
      <c r="F20" s="185"/>
      <c r="G20" s="188"/>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4">
      <c r="B21" s="122"/>
      <c r="C21" s="298"/>
      <c r="D21" s="299"/>
      <c r="E21" s="300"/>
      <c r="F21" s="181"/>
      <c r="G21" s="182"/>
      <c r="H21" s="304"/>
      <c r="I21" s="301"/>
      <c r="J21" s="302"/>
      <c r="K21" s="302"/>
      <c r="L21" s="303"/>
      <c r="M21" s="338"/>
      <c r="N21" s="339"/>
      <c r="O21" s="340"/>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c r="D24" s="272"/>
      <c r="E24" s="273"/>
      <c r="F24" s="177"/>
      <c r="G24" s="173"/>
      <c r="H24" s="305"/>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c r="D66" s="272"/>
      <c r="E66" s="273"/>
      <c r="F66" s="177"/>
      <c r="G66" s="173"/>
      <c r="H66" s="305"/>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x14ac:dyDescent="0.4">
      <c r="B68" s="127"/>
      <c r="C68" s="277"/>
      <c r="D68" s="278"/>
      <c r="E68" s="279"/>
      <c r="F68" s="179"/>
      <c r="G68" s="175">
        <f>C66</f>
        <v>0</v>
      </c>
      <c r="H68" s="244"/>
      <c r="I68" s="261"/>
      <c r="J68" s="262"/>
      <c r="K68" s="262"/>
      <c r="L68" s="263"/>
      <c r="M68" s="251"/>
      <c r="N68" s="252"/>
      <c r="O68" s="253"/>
      <c r="P68" s="206" t="s">
        <v>74</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9"/>
      <c r="BE68" s="290"/>
      <c r="BF68" s="290"/>
      <c r="BG68" s="290"/>
      <c r="BH68" s="291"/>
    </row>
    <row r="69" spans="2:60" ht="20.25" customHeight="1" x14ac:dyDescent="0.4">
      <c r="B69" s="129"/>
      <c r="C69" s="271"/>
      <c r="D69" s="272"/>
      <c r="E69" s="273"/>
      <c r="F69" s="177"/>
      <c r="G69" s="173"/>
      <c r="H69" s="305"/>
      <c r="I69" s="255"/>
      <c r="J69" s="256"/>
      <c r="K69" s="256"/>
      <c r="L69" s="257"/>
      <c r="M69" s="245"/>
      <c r="N69" s="246"/>
      <c r="O69" s="247"/>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4"/>
      <c r="BA69" s="241"/>
      <c r="BB69" s="240"/>
      <c r="BC69" s="241"/>
      <c r="BD69" s="283"/>
      <c r="BE69" s="284"/>
      <c r="BF69" s="284"/>
      <c r="BG69" s="284"/>
      <c r="BH69" s="285"/>
    </row>
    <row r="70" spans="2:60" ht="20.25" customHeight="1" x14ac:dyDescent="0.4">
      <c r="B70" s="125">
        <f>B67+1</f>
        <v>17</v>
      </c>
      <c r="C70" s="274"/>
      <c r="D70" s="275"/>
      <c r="E70" s="276"/>
      <c r="F70" s="178">
        <f>C69</f>
        <v>0</v>
      </c>
      <c r="G70" s="174"/>
      <c r="H70" s="243"/>
      <c r="I70" s="258"/>
      <c r="J70" s="259"/>
      <c r="K70" s="259"/>
      <c r="L70" s="260"/>
      <c r="M70" s="248"/>
      <c r="N70" s="249"/>
      <c r="O70" s="250"/>
      <c r="P70" s="23" t="s">
        <v>73</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2">
        <f>IF($BC$3="４週",SUM(U70:AV70),IF($BC$3="暦月",SUM(U70:AY70),""))</f>
        <v>0</v>
      </c>
      <c r="BA70" s="293"/>
      <c r="BB70" s="294">
        <f>IF($BC$3="４週",AZ70/4,IF($BC$3="暦月",(AZ70/($BC$8/7)),""))</f>
        <v>0</v>
      </c>
      <c r="BC70" s="293"/>
      <c r="BD70" s="286"/>
      <c r="BE70" s="287"/>
      <c r="BF70" s="287"/>
      <c r="BG70" s="287"/>
      <c r="BH70" s="288"/>
    </row>
    <row r="71" spans="2:60" ht="20.25" customHeight="1" x14ac:dyDescent="0.4">
      <c r="B71" s="127"/>
      <c r="C71" s="277"/>
      <c r="D71" s="278"/>
      <c r="E71" s="279"/>
      <c r="F71" s="179"/>
      <c r="G71" s="175">
        <f>C69</f>
        <v>0</v>
      </c>
      <c r="H71" s="244"/>
      <c r="I71" s="261"/>
      <c r="J71" s="262"/>
      <c r="K71" s="262"/>
      <c r="L71" s="263"/>
      <c r="M71" s="251"/>
      <c r="N71" s="252"/>
      <c r="O71" s="253"/>
      <c r="P71" s="206" t="s">
        <v>74</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5">
        <f>IF($BC$3="４週",SUM(U71:AV71),IF($BC$3="暦月",SUM(U71:AY71),""))</f>
        <v>0</v>
      </c>
      <c r="BA71" s="296"/>
      <c r="BB71" s="297">
        <f>IF($BC$3="４週",AZ71/4,IF($BC$3="暦月",(AZ71/($BC$8/7)),""))</f>
        <v>0</v>
      </c>
      <c r="BC71" s="296"/>
      <c r="BD71" s="289"/>
      <c r="BE71" s="290"/>
      <c r="BF71" s="290"/>
      <c r="BG71" s="290"/>
      <c r="BH71" s="291"/>
    </row>
    <row r="72" spans="2:60" ht="20.25" customHeight="1" x14ac:dyDescent="0.4">
      <c r="B72" s="129"/>
      <c r="C72" s="271"/>
      <c r="D72" s="272"/>
      <c r="E72" s="273"/>
      <c r="F72" s="177"/>
      <c r="G72" s="173"/>
      <c r="H72" s="305"/>
      <c r="I72" s="255"/>
      <c r="J72" s="256"/>
      <c r="K72" s="256"/>
      <c r="L72" s="257"/>
      <c r="M72" s="245"/>
      <c r="N72" s="246"/>
      <c r="O72" s="247"/>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4"/>
      <c r="BA72" s="241"/>
      <c r="BB72" s="240"/>
      <c r="BC72" s="241"/>
      <c r="BD72" s="283"/>
      <c r="BE72" s="284"/>
      <c r="BF72" s="284"/>
      <c r="BG72" s="284"/>
      <c r="BH72" s="285"/>
    </row>
    <row r="73" spans="2:60" ht="20.25" customHeight="1" x14ac:dyDescent="0.4">
      <c r="B73" s="125">
        <f>B70+1</f>
        <v>18</v>
      </c>
      <c r="C73" s="274"/>
      <c r="D73" s="275"/>
      <c r="E73" s="276"/>
      <c r="F73" s="178">
        <f>C72</f>
        <v>0</v>
      </c>
      <c r="G73" s="174"/>
      <c r="H73" s="243"/>
      <c r="I73" s="258"/>
      <c r="J73" s="259"/>
      <c r="K73" s="259"/>
      <c r="L73" s="260"/>
      <c r="M73" s="248"/>
      <c r="N73" s="249"/>
      <c r="O73" s="250"/>
      <c r="P73" s="23" t="s">
        <v>73</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2">
        <f>IF($BC$3="４週",SUM(U73:AV73),IF($BC$3="暦月",SUM(U73:AY73),""))</f>
        <v>0</v>
      </c>
      <c r="BA73" s="293"/>
      <c r="BB73" s="294">
        <f>IF($BC$3="４週",AZ73/4,IF($BC$3="暦月",(AZ73/($BC$8/7)),""))</f>
        <v>0</v>
      </c>
      <c r="BC73" s="293"/>
      <c r="BD73" s="286"/>
      <c r="BE73" s="287"/>
      <c r="BF73" s="287"/>
      <c r="BG73" s="287"/>
      <c r="BH73" s="288"/>
    </row>
    <row r="74" spans="2:60" ht="20.25" customHeight="1" x14ac:dyDescent="0.4">
      <c r="B74" s="127"/>
      <c r="C74" s="277"/>
      <c r="D74" s="278"/>
      <c r="E74" s="279"/>
      <c r="F74" s="179"/>
      <c r="G74" s="175">
        <f>C72</f>
        <v>0</v>
      </c>
      <c r="H74" s="244"/>
      <c r="I74" s="261"/>
      <c r="J74" s="262"/>
      <c r="K74" s="262"/>
      <c r="L74" s="263"/>
      <c r="M74" s="251"/>
      <c r="N74" s="252"/>
      <c r="O74" s="253"/>
      <c r="P74" s="206" t="s">
        <v>74</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5">
        <f>IF($BC$3="４週",SUM(U74:AV74),IF($BC$3="暦月",SUM(U74:AY74),""))</f>
        <v>0</v>
      </c>
      <c r="BA74" s="296"/>
      <c r="BB74" s="297">
        <f>IF($BC$3="４週",AZ74/4,IF($BC$3="暦月",(AZ74/($BC$8/7)),""))</f>
        <v>0</v>
      </c>
      <c r="BC74" s="296"/>
      <c r="BD74" s="289"/>
      <c r="BE74" s="290"/>
      <c r="BF74" s="290"/>
      <c r="BG74" s="290"/>
      <c r="BH74" s="291"/>
    </row>
    <row r="75" spans="2:60" ht="20.25" customHeight="1" x14ac:dyDescent="0.4">
      <c r="B75" s="129"/>
      <c r="C75" s="271"/>
      <c r="D75" s="272"/>
      <c r="E75" s="273"/>
      <c r="F75" s="177"/>
      <c r="G75" s="173"/>
      <c r="H75" s="305"/>
      <c r="I75" s="255"/>
      <c r="J75" s="256"/>
      <c r="K75" s="256"/>
      <c r="L75" s="257"/>
      <c r="M75" s="245"/>
      <c r="N75" s="246"/>
      <c r="O75" s="247"/>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4"/>
      <c r="BA75" s="241"/>
      <c r="BB75" s="240"/>
      <c r="BC75" s="241"/>
      <c r="BD75" s="283"/>
      <c r="BE75" s="284"/>
      <c r="BF75" s="284"/>
      <c r="BG75" s="284"/>
      <c r="BH75" s="285"/>
    </row>
    <row r="76" spans="2:60" ht="20.25" customHeight="1" x14ac:dyDescent="0.4">
      <c r="B76" s="125">
        <f>B73+1</f>
        <v>19</v>
      </c>
      <c r="C76" s="274"/>
      <c r="D76" s="275"/>
      <c r="E76" s="276"/>
      <c r="F76" s="178">
        <f>C75</f>
        <v>0</v>
      </c>
      <c r="G76" s="174"/>
      <c r="H76" s="243"/>
      <c r="I76" s="258"/>
      <c r="J76" s="259"/>
      <c r="K76" s="259"/>
      <c r="L76" s="260"/>
      <c r="M76" s="248"/>
      <c r="N76" s="249"/>
      <c r="O76" s="250"/>
      <c r="P76" s="23" t="s">
        <v>73</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2">
        <f>IF($BC$3="４週",SUM(U76:AV76),IF($BC$3="暦月",SUM(U76:AY76),""))</f>
        <v>0</v>
      </c>
      <c r="BA76" s="293"/>
      <c r="BB76" s="294">
        <f>IF($BC$3="４週",AZ76/4,IF($BC$3="暦月",(AZ76/($BC$8/7)),""))</f>
        <v>0</v>
      </c>
      <c r="BC76" s="293"/>
      <c r="BD76" s="286"/>
      <c r="BE76" s="287"/>
      <c r="BF76" s="287"/>
      <c r="BG76" s="287"/>
      <c r="BH76" s="288"/>
    </row>
    <row r="77" spans="2:60" ht="20.25" customHeight="1" x14ac:dyDescent="0.4">
      <c r="B77" s="127"/>
      <c r="C77" s="277"/>
      <c r="D77" s="278"/>
      <c r="E77" s="279"/>
      <c r="F77" s="179"/>
      <c r="G77" s="175">
        <f>C75</f>
        <v>0</v>
      </c>
      <c r="H77" s="244"/>
      <c r="I77" s="261"/>
      <c r="J77" s="262"/>
      <c r="K77" s="262"/>
      <c r="L77" s="263"/>
      <c r="M77" s="251"/>
      <c r="N77" s="252"/>
      <c r="O77" s="253"/>
      <c r="P77" s="206" t="s">
        <v>74</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5">
        <f>IF($BC$3="４週",SUM(U77:AV77),IF($BC$3="暦月",SUM(U77:AY77),""))</f>
        <v>0</v>
      </c>
      <c r="BA77" s="296"/>
      <c r="BB77" s="297">
        <f>IF($BC$3="４週",AZ77/4,IF($BC$3="暦月",(AZ77/($BC$8/7)),""))</f>
        <v>0</v>
      </c>
      <c r="BC77" s="296"/>
      <c r="BD77" s="289"/>
      <c r="BE77" s="290"/>
      <c r="BF77" s="290"/>
      <c r="BG77" s="290"/>
      <c r="BH77" s="291"/>
    </row>
    <row r="78" spans="2:60" ht="20.25" customHeight="1" x14ac:dyDescent="0.4">
      <c r="B78" s="129"/>
      <c r="C78" s="271"/>
      <c r="D78" s="272"/>
      <c r="E78" s="273"/>
      <c r="F78" s="177"/>
      <c r="G78" s="173"/>
      <c r="H78" s="305"/>
      <c r="I78" s="255"/>
      <c r="J78" s="256"/>
      <c r="K78" s="256"/>
      <c r="L78" s="257"/>
      <c r="M78" s="245"/>
      <c r="N78" s="246"/>
      <c r="O78" s="247"/>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4"/>
      <c r="BA78" s="241"/>
      <c r="BB78" s="240"/>
      <c r="BC78" s="241"/>
      <c r="BD78" s="283"/>
      <c r="BE78" s="284"/>
      <c r="BF78" s="284"/>
      <c r="BG78" s="284"/>
      <c r="BH78" s="285"/>
    </row>
    <row r="79" spans="2:60" ht="20.25" customHeight="1" x14ac:dyDescent="0.4">
      <c r="B79" s="125">
        <f>B76+1</f>
        <v>20</v>
      </c>
      <c r="C79" s="274"/>
      <c r="D79" s="275"/>
      <c r="E79" s="276"/>
      <c r="F79" s="178">
        <f>C78</f>
        <v>0</v>
      </c>
      <c r="G79" s="174"/>
      <c r="H79" s="243"/>
      <c r="I79" s="258"/>
      <c r="J79" s="259"/>
      <c r="K79" s="259"/>
      <c r="L79" s="260"/>
      <c r="M79" s="248"/>
      <c r="N79" s="249"/>
      <c r="O79" s="250"/>
      <c r="P79" s="23" t="s">
        <v>73</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2">
        <f>IF($BC$3="４週",SUM(U79:AV79),IF($BC$3="暦月",SUM(U79:AY79),""))</f>
        <v>0</v>
      </c>
      <c r="BA79" s="293"/>
      <c r="BB79" s="294">
        <f>IF($BC$3="４週",AZ79/4,IF($BC$3="暦月",(AZ79/($BC$8/7)),""))</f>
        <v>0</v>
      </c>
      <c r="BC79" s="293"/>
      <c r="BD79" s="286"/>
      <c r="BE79" s="287"/>
      <c r="BF79" s="287"/>
      <c r="BG79" s="287"/>
      <c r="BH79" s="288"/>
    </row>
    <row r="80" spans="2:60" ht="20.25" customHeight="1" x14ac:dyDescent="0.4">
      <c r="B80" s="127"/>
      <c r="C80" s="277"/>
      <c r="D80" s="278"/>
      <c r="E80" s="279"/>
      <c r="F80" s="179"/>
      <c r="G80" s="175">
        <f>C78</f>
        <v>0</v>
      </c>
      <c r="H80" s="244"/>
      <c r="I80" s="261"/>
      <c r="J80" s="262"/>
      <c r="K80" s="262"/>
      <c r="L80" s="263"/>
      <c r="M80" s="251"/>
      <c r="N80" s="252"/>
      <c r="O80" s="253"/>
      <c r="P80" s="206" t="s">
        <v>74</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5">
        <f>IF($BC$3="４週",SUM(U80:AV80),IF($BC$3="暦月",SUM(U80:AY80),""))</f>
        <v>0</v>
      </c>
      <c r="BA80" s="296"/>
      <c r="BB80" s="297">
        <f>IF($BC$3="４週",AZ80/4,IF($BC$3="暦月",(AZ80/($BC$8/7)),""))</f>
        <v>0</v>
      </c>
      <c r="BC80" s="296"/>
      <c r="BD80" s="289"/>
      <c r="BE80" s="290"/>
      <c r="BF80" s="290"/>
      <c r="BG80" s="290"/>
      <c r="BH80" s="291"/>
    </row>
    <row r="81" spans="2:60" ht="20.25" customHeight="1" x14ac:dyDescent="0.4">
      <c r="B81" s="129"/>
      <c r="C81" s="271"/>
      <c r="D81" s="272"/>
      <c r="E81" s="273"/>
      <c r="F81" s="177"/>
      <c r="G81" s="173"/>
      <c r="H81" s="305"/>
      <c r="I81" s="255"/>
      <c r="J81" s="256"/>
      <c r="K81" s="256"/>
      <c r="L81" s="257"/>
      <c r="M81" s="245"/>
      <c r="N81" s="246"/>
      <c r="O81" s="247"/>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4"/>
      <c r="BA81" s="241"/>
      <c r="BB81" s="240"/>
      <c r="BC81" s="241"/>
      <c r="BD81" s="283"/>
      <c r="BE81" s="284"/>
      <c r="BF81" s="284"/>
      <c r="BG81" s="284"/>
      <c r="BH81" s="285"/>
    </row>
    <row r="82" spans="2:60" ht="20.25" customHeight="1" x14ac:dyDescent="0.4">
      <c r="B82" s="125">
        <f>B79+1</f>
        <v>21</v>
      </c>
      <c r="C82" s="274"/>
      <c r="D82" s="275"/>
      <c r="E82" s="276"/>
      <c r="F82" s="178">
        <f>C81</f>
        <v>0</v>
      </c>
      <c r="G82" s="174"/>
      <c r="H82" s="243"/>
      <c r="I82" s="258"/>
      <c r="J82" s="259"/>
      <c r="K82" s="259"/>
      <c r="L82" s="260"/>
      <c r="M82" s="248"/>
      <c r="N82" s="249"/>
      <c r="O82" s="250"/>
      <c r="P82" s="23" t="s">
        <v>73</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2">
        <f>IF($BC$3="４週",SUM(U82:AV82),IF($BC$3="暦月",SUM(U82:AY82),""))</f>
        <v>0</v>
      </c>
      <c r="BA82" s="293"/>
      <c r="BB82" s="294">
        <f>IF($BC$3="４週",AZ82/4,IF($BC$3="暦月",(AZ82/($BC$8/7)),""))</f>
        <v>0</v>
      </c>
      <c r="BC82" s="293"/>
      <c r="BD82" s="286"/>
      <c r="BE82" s="287"/>
      <c r="BF82" s="287"/>
      <c r="BG82" s="287"/>
      <c r="BH82" s="288"/>
    </row>
    <row r="83" spans="2:60" ht="20.25" customHeight="1" x14ac:dyDescent="0.4">
      <c r="B83" s="127"/>
      <c r="C83" s="277"/>
      <c r="D83" s="278"/>
      <c r="E83" s="279"/>
      <c r="F83" s="179"/>
      <c r="G83" s="175">
        <f>C81</f>
        <v>0</v>
      </c>
      <c r="H83" s="244"/>
      <c r="I83" s="261"/>
      <c r="J83" s="262"/>
      <c r="K83" s="262"/>
      <c r="L83" s="263"/>
      <c r="M83" s="251"/>
      <c r="N83" s="252"/>
      <c r="O83" s="253"/>
      <c r="P83" s="206" t="s">
        <v>74</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5">
        <f>IF($BC$3="４週",SUM(U83:AV83),IF($BC$3="暦月",SUM(U83:AY83),""))</f>
        <v>0</v>
      </c>
      <c r="BA83" s="296"/>
      <c r="BB83" s="297">
        <f>IF($BC$3="４週",AZ83/4,IF($BC$3="暦月",(AZ83/($BC$8/7)),""))</f>
        <v>0</v>
      </c>
      <c r="BC83" s="296"/>
      <c r="BD83" s="289"/>
      <c r="BE83" s="290"/>
      <c r="BF83" s="290"/>
      <c r="BG83" s="290"/>
      <c r="BH83" s="291"/>
    </row>
    <row r="84" spans="2:60" ht="20.25" customHeight="1" x14ac:dyDescent="0.4">
      <c r="B84" s="129"/>
      <c r="C84" s="271"/>
      <c r="D84" s="272"/>
      <c r="E84" s="273"/>
      <c r="F84" s="177"/>
      <c r="G84" s="173"/>
      <c r="H84" s="305"/>
      <c r="I84" s="255"/>
      <c r="J84" s="256"/>
      <c r="K84" s="256"/>
      <c r="L84" s="257"/>
      <c r="M84" s="245"/>
      <c r="N84" s="246"/>
      <c r="O84" s="247"/>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4"/>
      <c r="BA84" s="241"/>
      <c r="BB84" s="240"/>
      <c r="BC84" s="241"/>
      <c r="BD84" s="283"/>
      <c r="BE84" s="284"/>
      <c r="BF84" s="284"/>
      <c r="BG84" s="284"/>
      <c r="BH84" s="285"/>
    </row>
    <row r="85" spans="2:60" ht="20.25" customHeight="1" x14ac:dyDescent="0.4">
      <c r="B85" s="125">
        <f>B82+1</f>
        <v>22</v>
      </c>
      <c r="C85" s="274"/>
      <c r="D85" s="275"/>
      <c r="E85" s="276"/>
      <c r="F85" s="178">
        <f>C84</f>
        <v>0</v>
      </c>
      <c r="G85" s="174"/>
      <c r="H85" s="243"/>
      <c r="I85" s="258"/>
      <c r="J85" s="259"/>
      <c r="K85" s="259"/>
      <c r="L85" s="260"/>
      <c r="M85" s="248"/>
      <c r="N85" s="249"/>
      <c r="O85" s="250"/>
      <c r="P85" s="23" t="s">
        <v>73</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2">
        <f>IF($BC$3="４週",SUM(U85:AV85),IF($BC$3="暦月",SUM(U85:AY85),""))</f>
        <v>0</v>
      </c>
      <c r="BA85" s="293"/>
      <c r="BB85" s="294">
        <f>IF($BC$3="４週",AZ85/4,IF($BC$3="暦月",(AZ85/($BC$8/7)),""))</f>
        <v>0</v>
      </c>
      <c r="BC85" s="293"/>
      <c r="BD85" s="286"/>
      <c r="BE85" s="287"/>
      <c r="BF85" s="287"/>
      <c r="BG85" s="287"/>
      <c r="BH85" s="288"/>
    </row>
    <row r="86" spans="2:60" ht="20.25" customHeight="1" x14ac:dyDescent="0.4">
      <c r="B86" s="127"/>
      <c r="C86" s="277"/>
      <c r="D86" s="278"/>
      <c r="E86" s="279"/>
      <c r="F86" s="179"/>
      <c r="G86" s="175">
        <f>C84</f>
        <v>0</v>
      </c>
      <c r="H86" s="244"/>
      <c r="I86" s="261"/>
      <c r="J86" s="262"/>
      <c r="K86" s="262"/>
      <c r="L86" s="263"/>
      <c r="M86" s="251"/>
      <c r="N86" s="252"/>
      <c r="O86" s="253"/>
      <c r="P86" s="206" t="s">
        <v>74</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5">
        <f>IF($BC$3="４週",SUM(U86:AV86),IF($BC$3="暦月",SUM(U86:AY86),""))</f>
        <v>0</v>
      </c>
      <c r="BA86" s="296"/>
      <c r="BB86" s="297">
        <f>IF($BC$3="４週",AZ86/4,IF($BC$3="暦月",(AZ86/($BC$8/7)),""))</f>
        <v>0</v>
      </c>
      <c r="BC86" s="296"/>
      <c r="BD86" s="289"/>
      <c r="BE86" s="290"/>
      <c r="BF86" s="290"/>
      <c r="BG86" s="290"/>
      <c r="BH86" s="291"/>
    </row>
    <row r="87" spans="2:60" ht="20.25" customHeight="1" x14ac:dyDescent="0.4">
      <c r="B87" s="129"/>
      <c r="C87" s="271"/>
      <c r="D87" s="272"/>
      <c r="E87" s="273"/>
      <c r="F87" s="177"/>
      <c r="G87" s="173"/>
      <c r="H87" s="305"/>
      <c r="I87" s="255"/>
      <c r="J87" s="256"/>
      <c r="K87" s="256"/>
      <c r="L87" s="257"/>
      <c r="M87" s="245"/>
      <c r="N87" s="246"/>
      <c r="O87" s="247"/>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4"/>
      <c r="BA87" s="241"/>
      <c r="BB87" s="240"/>
      <c r="BC87" s="241"/>
      <c r="BD87" s="283"/>
      <c r="BE87" s="284"/>
      <c r="BF87" s="284"/>
      <c r="BG87" s="284"/>
      <c r="BH87" s="285"/>
    </row>
    <row r="88" spans="2:60" ht="20.25" customHeight="1" x14ac:dyDescent="0.4">
      <c r="B88" s="125">
        <f>B85+1</f>
        <v>23</v>
      </c>
      <c r="C88" s="274"/>
      <c r="D88" s="275"/>
      <c r="E88" s="276"/>
      <c r="F88" s="178">
        <f>C87</f>
        <v>0</v>
      </c>
      <c r="G88" s="174"/>
      <c r="H88" s="243"/>
      <c r="I88" s="258"/>
      <c r="J88" s="259"/>
      <c r="K88" s="259"/>
      <c r="L88" s="260"/>
      <c r="M88" s="248"/>
      <c r="N88" s="249"/>
      <c r="O88" s="250"/>
      <c r="P88" s="23" t="s">
        <v>73</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2">
        <f>IF($BC$3="４週",SUM(U88:AV88),IF($BC$3="暦月",SUM(U88:AY88),""))</f>
        <v>0</v>
      </c>
      <c r="BA88" s="293"/>
      <c r="BB88" s="294">
        <f>IF($BC$3="４週",AZ88/4,IF($BC$3="暦月",(AZ88/($BC$8/7)),""))</f>
        <v>0</v>
      </c>
      <c r="BC88" s="293"/>
      <c r="BD88" s="286"/>
      <c r="BE88" s="287"/>
      <c r="BF88" s="287"/>
      <c r="BG88" s="287"/>
      <c r="BH88" s="288"/>
    </row>
    <row r="89" spans="2:60" ht="20.25" customHeight="1" x14ac:dyDescent="0.4">
      <c r="B89" s="127"/>
      <c r="C89" s="277"/>
      <c r="D89" s="278"/>
      <c r="E89" s="279"/>
      <c r="F89" s="179"/>
      <c r="G89" s="175">
        <f>C87</f>
        <v>0</v>
      </c>
      <c r="H89" s="244"/>
      <c r="I89" s="261"/>
      <c r="J89" s="262"/>
      <c r="K89" s="262"/>
      <c r="L89" s="263"/>
      <c r="M89" s="251"/>
      <c r="N89" s="252"/>
      <c r="O89" s="253"/>
      <c r="P89" s="206" t="s">
        <v>74</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5">
        <f>IF($BC$3="４週",SUM(U89:AV89),IF($BC$3="暦月",SUM(U89:AY89),""))</f>
        <v>0</v>
      </c>
      <c r="BA89" s="296"/>
      <c r="BB89" s="297">
        <f>IF($BC$3="４週",AZ89/4,IF($BC$3="暦月",(AZ89/($BC$8/7)),""))</f>
        <v>0</v>
      </c>
      <c r="BC89" s="296"/>
      <c r="BD89" s="289"/>
      <c r="BE89" s="290"/>
      <c r="BF89" s="290"/>
      <c r="BG89" s="290"/>
      <c r="BH89" s="291"/>
    </row>
    <row r="90" spans="2:60" ht="20.25" customHeight="1" x14ac:dyDescent="0.4">
      <c r="B90" s="129"/>
      <c r="C90" s="271"/>
      <c r="D90" s="272"/>
      <c r="E90" s="273"/>
      <c r="F90" s="177"/>
      <c r="G90" s="173"/>
      <c r="H90" s="305"/>
      <c r="I90" s="255"/>
      <c r="J90" s="256"/>
      <c r="K90" s="256"/>
      <c r="L90" s="257"/>
      <c r="M90" s="245"/>
      <c r="N90" s="246"/>
      <c r="O90" s="247"/>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4"/>
      <c r="BA90" s="241"/>
      <c r="BB90" s="240"/>
      <c r="BC90" s="241"/>
      <c r="BD90" s="283"/>
      <c r="BE90" s="284"/>
      <c r="BF90" s="284"/>
      <c r="BG90" s="284"/>
      <c r="BH90" s="285"/>
    </row>
    <row r="91" spans="2:60" ht="20.25" customHeight="1" x14ac:dyDescent="0.4">
      <c r="B91" s="125">
        <f>B88+1</f>
        <v>24</v>
      </c>
      <c r="C91" s="274"/>
      <c r="D91" s="275"/>
      <c r="E91" s="276"/>
      <c r="F91" s="178">
        <f>C90</f>
        <v>0</v>
      </c>
      <c r="G91" s="174"/>
      <c r="H91" s="243"/>
      <c r="I91" s="258"/>
      <c r="J91" s="259"/>
      <c r="K91" s="259"/>
      <c r="L91" s="260"/>
      <c r="M91" s="248"/>
      <c r="N91" s="249"/>
      <c r="O91" s="250"/>
      <c r="P91" s="23" t="s">
        <v>73</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2">
        <f>IF($BC$3="４週",SUM(U91:AV91),IF($BC$3="暦月",SUM(U91:AY91),""))</f>
        <v>0</v>
      </c>
      <c r="BA91" s="293"/>
      <c r="BB91" s="294">
        <f>IF($BC$3="４週",AZ91/4,IF($BC$3="暦月",(AZ91/($BC$8/7)),""))</f>
        <v>0</v>
      </c>
      <c r="BC91" s="293"/>
      <c r="BD91" s="286"/>
      <c r="BE91" s="287"/>
      <c r="BF91" s="287"/>
      <c r="BG91" s="287"/>
      <c r="BH91" s="288"/>
    </row>
    <row r="92" spans="2:60" ht="20.25" customHeight="1" x14ac:dyDescent="0.4">
      <c r="B92" s="127"/>
      <c r="C92" s="277"/>
      <c r="D92" s="278"/>
      <c r="E92" s="279"/>
      <c r="F92" s="179"/>
      <c r="G92" s="175">
        <f>C90</f>
        <v>0</v>
      </c>
      <c r="H92" s="244"/>
      <c r="I92" s="261"/>
      <c r="J92" s="262"/>
      <c r="K92" s="262"/>
      <c r="L92" s="263"/>
      <c r="M92" s="251"/>
      <c r="N92" s="252"/>
      <c r="O92" s="253"/>
      <c r="P92" s="206" t="s">
        <v>74</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5">
        <f>IF($BC$3="４週",SUM(U92:AV92),IF($BC$3="暦月",SUM(U92:AY92),""))</f>
        <v>0</v>
      </c>
      <c r="BA92" s="296"/>
      <c r="BB92" s="297">
        <f>IF($BC$3="４週",AZ92/4,IF($BC$3="暦月",(AZ92/($BC$8/7)),""))</f>
        <v>0</v>
      </c>
      <c r="BC92" s="296"/>
      <c r="BD92" s="289"/>
      <c r="BE92" s="290"/>
      <c r="BF92" s="290"/>
      <c r="BG92" s="290"/>
      <c r="BH92" s="291"/>
    </row>
    <row r="93" spans="2:60" ht="20.25" customHeight="1" x14ac:dyDescent="0.4">
      <c r="B93" s="129"/>
      <c r="C93" s="271"/>
      <c r="D93" s="272"/>
      <c r="E93" s="273"/>
      <c r="F93" s="177"/>
      <c r="G93" s="173"/>
      <c r="H93" s="305"/>
      <c r="I93" s="255"/>
      <c r="J93" s="256"/>
      <c r="K93" s="256"/>
      <c r="L93" s="257"/>
      <c r="M93" s="245"/>
      <c r="N93" s="246"/>
      <c r="O93" s="247"/>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4"/>
      <c r="BA93" s="241"/>
      <c r="BB93" s="240"/>
      <c r="BC93" s="241"/>
      <c r="BD93" s="283"/>
      <c r="BE93" s="284"/>
      <c r="BF93" s="284"/>
      <c r="BG93" s="284"/>
      <c r="BH93" s="285"/>
    </row>
    <row r="94" spans="2:60" ht="20.25" customHeight="1" x14ac:dyDescent="0.4">
      <c r="B94" s="125">
        <f>B91+1</f>
        <v>25</v>
      </c>
      <c r="C94" s="274"/>
      <c r="D94" s="275"/>
      <c r="E94" s="276"/>
      <c r="F94" s="178">
        <f>C93</f>
        <v>0</v>
      </c>
      <c r="G94" s="174"/>
      <c r="H94" s="243"/>
      <c r="I94" s="258"/>
      <c r="J94" s="259"/>
      <c r="K94" s="259"/>
      <c r="L94" s="260"/>
      <c r="M94" s="248"/>
      <c r="N94" s="249"/>
      <c r="O94" s="250"/>
      <c r="P94" s="23" t="s">
        <v>73</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2">
        <f>IF($BC$3="４週",SUM(U94:AV94),IF($BC$3="暦月",SUM(U94:AY94),""))</f>
        <v>0</v>
      </c>
      <c r="BA94" s="293"/>
      <c r="BB94" s="294">
        <f>IF($BC$3="４週",AZ94/4,IF($BC$3="暦月",(AZ94/($BC$8/7)),""))</f>
        <v>0</v>
      </c>
      <c r="BC94" s="293"/>
      <c r="BD94" s="286"/>
      <c r="BE94" s="287"/>
      <c r="BF94" s="287"/>
      <c r="BG94" s="287"/>
      <c r="BH94" s="288"/>
    </row>
    <row r="95" spans="2:60" ht="20.25" customHeight="1" x14ac:dyDescent="0.4">
      <c r="B95" s="127"/>
      <c r="C95" s="277"/>
      <c r="D95" s="278"/>
      <c r="E95" s="279"/>
      <c r="F95" s="179"/>
      <c r="G95" s="175">
        <f>C93</f>
        <v>0</v>
      </c>
      <c r="H95" s="244"/>
      <c r="I95" s="261"/>
      <c r="J95" s="262"/>
      <c r="K95" s="262"/>
      <c r="L95" s="263"/>
      <c r="M95" s="251"/>
      <c r="N95" s="252"/>
      <c r="O95" s="253"/>
      <c r="P95" s="206" t="s">
        <v>74</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5">
        <f>IF($BC$3="４週",SUM(U95:AV95),IF($BC$3="暦月",SUM(U95:AY95),""))</f>
        <v>0</v>
      </c>
      <c r="BA95" s="296"/>
      <c r="BB95" s="297">
        <f>IF($BC$3="４週",AZ95/4,IF($BC$3="暦月",(AZ95/($BC$8/7)),""))</f>
        <v>0</v>
      </c>
      <c r="BC95" s="296"/>
      <c r="BD95" s="289"/>
      <c r="BE95" s="290"/>
      <c r="BF95" s="290"/>
      <c r="BG95" s="290"/>
      <c r="BH95" s="291"/>
    </row>
    <row r="96" spans="2:60" ht="20.25" customHeight="1" x14ac:dyDescent="0.4">
      <c r="B96" s="129"/>
      <c r="C96" s="271"/>
      <c r="D96" s="272"/>
      <c r="E96" s="273"/>
      <c r="F96" s="177"/>
      <c r="G96" s="173"/>
      <c r="H96" s="305"/>
      <c r="I96" s="255"/>
      <c r="J96" s="256"/>
      <c r="K96" s="256"/>
      <c r="L96" s="257"/>
      <c r="M96" s="245"/>
      <c r="N96" s="246"/>
      <c r="O96" s="247"/>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4"/>
      <c r="BA96" s="241"/>
      <c r="BB96" s="240"/>
      <c r="BC96" s="241"/>
      <c r="BD96" s="283"/>
      <c r="BE96" s="284"/>
      <c r="BF96" s="284"/>
      <c r="BG96" s="284"/>
      <c r="BH96" s="285"/>
    </row>
    <row r="97" spans="2:60" ht="20.25" customHeight="1" x14ac:dyDescent="0.4">
      <c r="B97" s="125">
        <f>B94+1</f>
        <v>26</v>
      </c>
      <c r="C97" s="274"/>
      <c r="D97" s="275"/>
      <c r="E97" s="276"/>
      <c r="F97" s="178">
        <f>C96</f>
        <v>0</v>
      </c>
      <c r="G97" s="174"/>
      <c r="H97" s="243"/>
      <c r="I97" s="258"/>
      <c r="J97" s="259"/>
      <c r="K97" s="259"/>
      <c r="L97" s="260"/>
      <c r="M97" s="248"/>
      <c r="N97" s="249"/>
      <c r="O97" s="250"/>
      <c r="P97" s="23" t="s">
        <v>73</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2">
        <f>IF($BC$3="４週",SUM(U97:AV97),IF($BC$3="暦月",SUM(U97:AY97),""))</f>
        <v>0</v>
      </c>
      <c r="BA97" s="293"/>
      <c r="BB97" s="294">
        <f>IF($BC$3="４週",AZ97/4,IF($BC$3="暦月",(AZ97/($BC$8/7)),""))</f>
        <v>0</v>
      </c>
      <c r="BC97" s="293"/>
      <c r="BD97" s="286"/>
      <c r="BE97" s="287"/>
      <c r="BF97" s="287"/>
      <c r="BG97" s="287"/>
      <c r="BH97" s="288"/>
    </row>
    <row r="98" spans="2:60" ht="20.25" customHeight="1" x14ac:dyDescent="0.4">
      <c r="B98" s="127"/>
      <c r="C98" s="277"/>
      <c r="D98" s="278"/>
      <c r="E98" s="279"/>
      <c r="F98" s="179"/>
      <c r="G98" s="175">
        <f>C96</f>
        <v>0</v>
      </c>
      <c r="H98" s="244"/>
      <c r="I98" s="261"/>
      <c r="J98" s="262"/>
      <c r="K98" s="262"/>
      <c r="L98" s="263"/>
      <c r="M98" s="251"/>
      <c r="N98" s="252"/>
      <c r="O98" s="253"/>
      <c r="P98" s="206" t="s">
        <v>74</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5">
        <f>IF($BC$3="４週",SUM(U98:AV98),IF($BC$3="暦月",SUM(U98:AY98),""))</f>
        <v>0</v>
      </c>
      <c r="BA98" s="296"/>
      <c r="BB98" s="297">
        <f>IF($BC$3="４週",AZ98/4,IF($BC$3="暦月",(AZ98/($BC$8/7)),""))</f>
        <v>0</v>
      </c>
      <c r="BC98" s="296"/>
      <c r="BD98" s="289"/>
      <c r="BE98" s="290"/>
      <c r="BF98" s="290"/>
      <c r="BG98" s="290"/>
      <c r="BH98" s="291"/>
    </row>
    <row r="99" spans="2:60" ht="20.25" customHeight="1" x14ac:dyDescent="0.4">
      <c r="B99" s="129"/>
      <c r="C99" s="271"/>
      <c r="D99" s="272"/>
      <c r="E99" s="273"/>
      <c r="F99" s="177"/>
      <c r="G99" s="173"/>
      <c r="H99" s="305"/>
      <c r="I99" s="255"/>
      <c r="J99" s="256"/>
      <c r="K99" s="256"/>
      <c r="L99" s="257"/>
      <c r="M99" s="245"/>
      <c r="N99" s="246"/>
      <c r="O99" s="247"/>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4"/>
      <c r="BA99" s="241"/>
      <c r="BB99" s="240"/>
      <c r="BC99" s="241"/>
      <c r="BD99" s="283"/>
      <c r="BE99" s="284"/>
      <c r="BF99" s="284"/>
      <c r="BG99" s="284"/>
      <c r="BH99" s="285"/>
    </row>
    <row r="100" spans="2:60" ht="20.25" customHeight="1" x14ac:dyDescent="0.4">
      <c r="B100" s="125">
        <f>B97+1</f>
        <v>27</v>
      </c>
      <c r="C100" s="274"/>
      <c r="D100" s="275"/>
      <c r="E100" s="276"/>
      <c r="F100" s="178">
        <f>C99</f>
        <v>0</v>
      </c>
      <c r="G100" s="174"/>
      <c r="H100" s="243"/>
      <c r="I100" s="258"/>
      <c r="J100" s="259"/>
      <c r="K100" s="259"/>
      <c r="L100" s="260"/>
      <c r="M100" s="248"/>
      <c r="N100" s="249"/>
      <c r="O100" s="250"/>
      <c r="P100" s="23" t="s">
        <v>73</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2">
        <f>IF($BC$3="４週",SUM(U100:AV100),IF($BC$3="暦月",SUM(U100:AY100),""))</f>
        <v>0</v>
      </c>
      <c r="BA100" s="293"/>
      <c r="BB100" s="294">
        <f>IF($BC$3="４週",AZ100/4,IF($BC$3="暦月",(AZ100/($BC$8/7)),""))</f>
        <v>0</v>
      </c>
      <c r="BC100" s="293"/>
      <c r="BD100" s="286"/>
      <c r="BE100" s="287"/>
      <c r="BF100" s="287"/>
      <c r="BG100" s="287"/>
      <c r="BH100" s="288"/>
    </row>
    <row r="101" spans="2:60" ht="20.25" customHeight="1" x14ac:dyDescent="0.4">
      <c r="B101" s="127"/>
      <c r="C101" s="277"/>
      <c r="D101" s="278"/>
      <c r="E101" s="279"/>
      <c r="F101" s="179"/>
      <c r="G101" s="175">
        <f>C99</f>
        <v>0</v>
      </c>
      <c r="H101" s="244"/>
      <c r="I101" s="261"/>
      <c r="J101" s="262"/>
      <c r="K101" s="262"/>
      <c r="L101" s="263"/>
      <c r="M101" s="251"/>
      <c r="N101" s="252"/>
      <c r="O101" s="253"/>
      <c r="P101" s="206" t="s">
        <v>74</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5">
        <f>IF($BC$3="４週",SUM(U101:AV101),IF($BC$3="暦月",SUM(U101:AY101),""))</f>
        <v>0</v>
      </c>
      <c r="BA101" s="296"/>
      <c r="BB101" s="297">
        <f>IF($BC$3="４週",AZ101/4,IF($BC$3="暦月",(AZ101/($BC$8/7)),""))</f>
        <v>0</v>
      </c>
      <c r="BC101" s="296"/>
      <c r="BD101" s="289"/>
      <c r="BE101" s="290"/>
      <c r="BF101" s="290"/>
      <c r="BG101" s="290"/>
      <c r="BH101" s="291"/>
    </row>
    <row r="102" spans="2:60" ht="20.25" customHeight="1" x14ac:dyDescent="0.4">
      <c r="B102" s="129"/>
      <c r="C102" s="271"/>
      <c r="D102" s="272"/>
      <c r="E102" s="273"/>
      <c r="F102" s="177"/>
      <c r="G102" s="173"/>
      <c r="H102" s="305"/>
      <c r="I102" s="255"/>
      <c r="J102" s="256"/>
      <c r="K102" s="256"/>
      <c r="L102" s="257"/>
      <c r="M102" s="245"/>
      <c r="N102" s="246"/>
      <c r="O102" s="247"/>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4"/>
      <c r="BA102" s="241"/>
      <c r="BB102" s="240"/>
      <c r="BC102" s="241"/>
      <c r="BD102" s="283"/>
      <c r="BE102" s="284"/>
      <c r="BF102" s="284"/>
      <c r="BG102" s="284"/>
      <c r="BH102" s="285"/>
    </row>
    <row r="103" spans="2:60" ht="20.25" customHeight="1" x14ac:dyDescent="0.4">
      <c r="B103" s="125">
        <f>B100+1</f>
        <v>28</v>
      </c>
      <c r="C103" s="274"/>
      <c r="D103" s="275"/>
      <c r="E103" s="276"/>
      <c r="F103" s="178">
        <f>C102</f>
        <v>0</v>
      </c>
      <c r="G103" s="174"/>
      <c r="H103" s="243"/>
      <c r="I103" s="258"/>
      <c r="J103" s="259"/>
      <c r="K103" s="259"/>
      <c r="L103" s="260"/>
      <c r="M103" s="248"/>
      <c r="N103" s="249"/>
      <c r="O103" s="250"/>
      <c r="P103" s="23" t="s">
        <v>73</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2">
        <f>IF($BC$3="４週",SUM(U103:AV103),IF($BC$3="暦月",SUM(U103:AY103),""))</f>
        <v>0</v>
      </c>
      <c r="BA103" s="293"/>
      <c r="BB103" s="294">
        <f>IF($BC$3="４週",AZ103/4,IF($BC$3="暦月",(AZ103/($BC$8/7)),""))</f>
        <v>0</v>
      </c>
      <c r="BC103" s="293"/>
      <c r="BD103" s="286"/>
      <c r="BE103" s="287"/>
      <c r="BF103" s="287"/>
      <c r="BG103" s="287"/>
      <c r="BH103" s="288"/>
    </row>
    <row r="104" spans="2:60" ht="20.25" customHeight="1" x14ac:dyDescent="0.4">
      <c r="B104" s="127"/>
      <c r="C104" s="277"/>
      <c r="D104" s="278"/>
      <c r="E104" s="279"/>
      <c r="F104" s="179"/>
      <c r="G104" s="175">
        <f>C102</f>
        <v>0</v>
      </c>
      <c r="H104" s="244"/>
      <c r="I104" s="261"/>
      <c r="J104" s="262"/>
      <c r="K104" s="262"/>
      <c r="L104" s="263"/>
      <c r="M104" s="251"/>
      <c r="N104" s="252"/>
      <c r="O104" s="253"/>
      <c r="P104" s="206" t="s">
        <v>74</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5">
        <f>IF($BC$3="４週",SUM(U104:AV104),IF($BC$3="暦月",SUM(U104:AY104),""))</f>
        <v>0</v>
      </c>
      <c r="BA104" s="296"/>
      <c r="BB104" s="297">
        <f>IF($BC$3="４週",AZ104/4,IF($BC$3="暦月",(AZ104/($BC$8/7)),""))</f>
        <v>0</v>
      </c>
      <c r="BC104" s="296"/>
      <c r="BD104" s="289"/>
      <c r="BE104" s="290"/>
      <c r="BF104" s="290"/>
      <c r="BG104" s="290"/>
      <c r="BH104" s="291"/>
    </row>
    <row r="105" spans="2:60" ht="20.25" customHeight="1" x14ac:dyDescent="0.4">
      <c r="B105" s="129"/>
      <c r="C105" s="271"/>
      <c r="D105" s="272"/>
      <c r="E105" s="273"/>
      <c r="F105" s="177"/>
      <c r="G105" s="173"/>
      <c r="H105" s="305"/>
      <c r="I105" s="255"/>
      <c r="J105" s="256"/>
      <c r="K105" s="256"/>
      <c r="L105" s="257"/>
      <c r="M105" s="245"/>
      <c r="N105" s="246"/>
      <c r="O105" s="247"/>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4"/>
      <c r="BA105" s="241"/>
      <c r="BB105" s="240"/>
      <c r="BC105" s="241"/>
      <c r="BD105" s="283"/>
      <c r="BE105" s="284"/>
      <c r="BF105" s="284"/>
      <c r="BG105" s="284"/>
      <c r="BH105" s="285"/>
    </row>
    <row r="106" spans="2:60" ht="20.25" customHeight="1" x14ac:dyDescent="0.4">
      <c r="B106" s="125">
        <f>B103+1</f>
        <v>29</v>
      </c>
      <c r="C106" s="274"/>
      <c r="D106" s="275"/>
      <c r="E106" s="276"/>
      <c r="F106" s="178">
        <f>C105</f>
        <v>0</v>
      </c>
      <c r="G106" s="174"/>
      <c r="H106" s="243"/>
      <c r="I106" s="258"/>
      <c r="J106" s="259"/>
      <c r="K106" s="259"/>
      <c r="L106" s="260"/>
      <c r="M106" s="248"/>
      <c r="N106" s="249"/>
      <c r="O106" s="250"/>
      <c r="P106" s="23" t="s">
        <v>73</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2">
        <f>IF($BC$3="４週",SUM(U106:AV106),IF($BC$3="暦月",SUM(U106:AY106),""))</f>
        <v>0</v>
      </c>
      <c r="BA106" s="293"/>
      <c r="BB106" s="294">
        <f>IF($BC$3="４週",AZ106/4,IF($BC$3="暦月",(AZ106/($BC$8/7)),""))</f>
        <v>0</v>
      </c>
      <c r="BC106" s="293"/>
      <c r="BD106" s="286"/>
      <c r="BE106" s="287"/>
      <c r="BF106" s="287"/>
      <c r="BG106" s="287"/>
      <c r="BH106" s="288"/>
    </row>
    <row r="107" spans="2:60" ht="20.25" customHeight="1" x14ac:dyDescent="0.4">
      <c r="B107" s="127"/>
      <c r="C107" s="277"/>
      <c r="D107" s="278"/>
      <c r="E107" s="279"/>
      <c r="F107" s="179"/>
      <c r="G107" s="175">
        <f>C105</f>
        <v>0</v>
      </c>
      <c r="H107" s="244"/>
      <c r="I107" s="261"/>
      <c r="J107" s="262"/>
      <c r="K107" s="262"/>
      <c r="L107" s="263"/>
      <c r="M107" s="251"/>
      <c r="N107" s="252"/>
      <c r="O107" s="253"/>
      <c r="P107" s="206" t="s">
        <v>74</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5">
        <f>IF($BC$3="４週",SUM(U107:AV107),IF($BC$3="暦月",SUM(U107:AY107),""))</f>
        <v>0</v>
      </c>
      <c r="BA107" s="296"/>
      <c r="BB107" s="297">
        <f>IF($BC$3="４週",AZ107/4,IF($BC$3="暦月",(AZ107/($BC$8/7)),""))</f>
        <v>0</v>
      </c>
      <c r="BC107" s="296"/>
      <c r="BD107" s="289"/>
      <c r="BE107" s="290"/>
      <c r="BF107" s="290"/>
      <c r="BG107" s="290"/>
      <c r="BH107" s="291"/>
    </row>
    <row r="108" spans="2:60" ht="20.25" customHeight="1" x14ac:dyDescent="0.4">
      <c r="B108" s="129"/>
      <c r="C108" s="271"/>
      <c r="D108" s="272"/>
      <c r="E108" s="273"/>
      <c r="F108" s="177"/>
      <c r="G108" s="173"/>
      <c r="H108" s="305"/>
      <c r="I108" s="255"/>
      <c r="J108" s="256"/>
      <c r="K108" s="256"/>
      <c r="L108" s="257"/>
      <c r="M108" s="245"/>
      <c r="N108" s="246"/>
      <c r="O108" s="247"/>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4"/>
      <c r="BA108" s="241"/>
      <c r="BB108" s="240"/>
      <c r="BC108" s="241"/>
      <c r="BD108" s="283"/>
      <c r="BE108" s="284"/>
      <c r="BF108" s="284"/>
      <c r="BG108" s="284"/>
      <c r="BH108" s="285"/>
    </row>
    <row r="109" spans="2:60" ht="20.25" customHeight="1" x14ac:dyDescent="0.4">
      <c r="B109" s="125">
        <f>B106+1</f>
        <v>30</v>
      </c>
      <c r="C109" s="274"/>
      <c r="D109" s="275"/>
      <c r="E109" s="276"/>
      <c r="F109" s="178">
        <f>C108</f>
        <v>0</v>
      </c>
      <c r="G109" s="174"/>
      <c r="H109" s="243"/>
      <c r="I109" s="258"/>
      <c r="J109" s="259"/>
      <c r="K109" s="259"/>
      <c r="L109" s="260"/>
      <c r="M109" s="248"/>
      <c r="N109" s="249"/>
      <c r="O109" s="250"/>
      <c r="P109" s="23" t="s">
        <v>73</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2">
        <f>IF($BC$3="４週",SUM(U109:AV109),IF($BC$3="暦月",SUM(U109:AY109),""))</f>
        <v>0</v>
      </c>
      <c r="BA109" s="293"/>
      <c r="BB109" s="294">
        <f>IF($BC$3="４週",AZ109/4,IF($BC$3="暦月",(AZ109/($BC$8/7)),""))</f>
        <v>0</v>
      </c>
      <c r="BC109" s="293"/>
      <c r="BD109" s="286"/>
      <c r="BE109" s="287"/>
      <c r="BF109" s="287"/>
      <c r="BG109" s="287"/>
      <c r="BH109" s="288"/>
    </row>
    <row r="110" spans="2:60" ht="20.25" customHeight="1" x14ac:dyDescent="0.4">
      <c r="B110" s="127"/>
      <c r="C110" s="277"/>
      <c r="D110" s="278"/>
      <c r="E110" s="279"/>
      <c r="F110" s="179"/>
      <c r="G110" s="175">
        <f>C108</f>
        <v>0</v>
      </c>
      <c r="H110" s="244"/>
      <c r="I110" s="261"/>
      <c r="J110" s="262"/>
      <c r="K110" s="262"/>
      <c r="L110" s="263"/>
      <c r="M110" s="251"/>
      <c r="N110" s="252"/>
      <c r="O110" s="253"/>
      <c r="P110" s="206" t="s">
        <v>74</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5">
        <f>IF($BC$3="４週",SUM(U110:AV110),IF($BC$3="暦月",SUM(U110:AY110),""))</f>
        <v>0</v>
      </c>
      <c r="BA110" s="296"/>
      <c r="BB110" s="297">
        <f>IF($BC$3="４週",AZ110/4,IF($BC$3="暦月",(AZ110/($BC$8/7)),""))</f>
        <v>0</v>
      </c>
      <c r="BC110" s="296"/>
      <c r="BD110" s="289"/>
      <c r="BE110" s="290"/>
      <c r="BF110" s="290"/>
      <c r="BG110" s="290"/>
      <c r="BH110" s="291"/>
    </row>
    <row r="111" spans="2:60" ht="20.25" customHeight="1" x14ac:dyDescent="0.4">
      <c r="B111" s="129"/>
      <c r="C111" s="271"/>
      <c r="D111" s="272"/>
      <c r="E111" s="273"/>
      <c r="F111" s="177"/>
      <c r="G111" s="173"/>
      <c r="H111" s="305"/>
      <c r="I111" s="255"/>
      <c r="J111" s="256"/>
      <c r="K111" s="256"/>
      <c r="L111" s="257"/>
      <c r="M111" s="245"/>
      <c r="N111" s="246"/>
      <c r="O111" s="247"/>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4"/>
      <c r="BA111" s="241"/>
      <c r="BB111" s="240"/>
      <c r="BC111" s="241"/>
      <c r="BD111" s="283"/>
      <c r="BE111" s="284"/>
      <c r="BF111" s="284"/>
      <c r="BG111" s="284"/>
      <c r="BH111" s="285"/>
    </row>
    <row r="112" spans="2:60" ht="20.25" customHeight="1" x14ac:dyDescent="0.4">
      <c r="B112" s="125">
        <f>B109+1</f>
        <v>31</v>
      </c>
      <c r="C112" s="274"/>
      <c r="D112" s="275"/>
      <c r="E112" s="276"/>
      <c r="F112" s="178">
        <f>C111</f>
        <v>0</v>
      </c>
      <c r="G112" s="174"/>
      <c r="H112" s="243"/>
      <c r="I112" s="258"/>
      <c r="J112" s="259"/>
      <c r="K112" s="259"/>
      <c r="L112" s="260"/>
      <c r="M112" s="248"/>
      <c r="N112" s="249"/>
      <c r="O112" s="250"/>
      <c r="P112" s="23" t="s">
        <v>73</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2">
        <f>IF($BC$3="４週",SUM(U112:AV112),IF($BC$3="暦月",SUM(U112:AY112),""))</f>
        <v>0</v>
      </c>
      <c r="BA112" s="293"/>
      <c r="BB112" s="294">
        <f>IF($BC$3="４週",AZ112/4,IF($BC$3="暦月",(AZ112/($BC$8/7)),""))</f>
        <v>0</v>
      </c>
      <c r="BC112" s="293"/>
      <c r="BD112" s="286"/>
      <c r="BE112" s="287"/>
      <c r="BF112" s="287"/>
      <c r="BG112" s="287"/>
      <c r="BH112" s="288"/>
    </row>
    <row r="113" spans="2:60" ht="20.25" customHeight="1" x14ac:dyDescent="0.4">
      <c r="B113" s="127"/>
      <c r="C113" s="277"/>
      <c r="D113" s="278"/>
      <c r="E113" s="279"/>
      <c r="F113" s="179"/>
      <c r="G113" s="175">
        <f>C111</f>
        <v>0</v>
      </c>
      <c r="H113" s="244"/>
      <c r="I113" s="261"/>
      <c r="J113" s="262"/>
      <c r="K113" s="262"/>
      <c r="L113" s="263"/>
      <c r="M113" s="251"/>
      <c r="N113" s="252"/>
      <c r="O113" s="253"/>
      <c r="P113" s="206" t="s">
        <v>74</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5">
        <f>IF($BC$3="４週",SUM(U113:AV113),IF($BC$3="暦月",SUM(U113:AY113),""))</f>
        <v>0</v>
      </c>
      <c r="BA113" s="296"/>
      <c r="BB113" s="297">
        <f>IF($BC$3="４週",AZ113/4,IF($BC$3="暦月",(AZ113/($BC$8/7)),""))</f>
        <v>0</v>
      </c>
      <c r="BC113" s="296"/>
      <c r="BD113" s="289"/>
      <c r="BE113" s="290"/>
      <c r="BF113" s="290"/>
      <c r="BG113" s="290"/>
      <c r="BH113" s="291"/>
    </row>
    <row r="114" spans="2:60" ht="20.25" customHeight="1" x14ac:dyDescent="0.4">
      <c r="B114" s="129"/>
      <c r="C114" s="271"/>
      <c r="D114" s="272"/>
      <c r="E114" s="273"/>
      <c r="F114" s="177"/>
      <c r="G114" s="173"/>
      <c r="H114" s="305"/>
      <c r="I114" s="255"/>
      <c r="J114" s="256"/>
      <c r="K114" s="256"/>
      <c r="L114" s="257"/>
      <c r="M114" s="245"/>
      <c r="N114" s="246"/>
      <c r="O114" s="247"/>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4"/>
      <c r="BA114" s="241"/>
      <c r="BB114" s="240"/>
      <c r="BC114" s="241"/>
      <c r="BD114" s="283"/>
      <c r="BE114" s="284"/>
      <c r="BF114" s="284"/>
      <c r="BG114" s="284"/>
      <c r="BH114" s="285"/>
    </row>
    <row r="115" spans="2:60" ht="20.25" customHeight="1" x14ac:dyDescent="0.4">
      <c r="B115" s="125">
        <f>B112+1</f>
        <v>32</v>
      </c>
      <c r="C115" s="274"/>
      <c r="D115" s="275"/>
      <c r="E115" s="276"/>
      <c r="F115" s="178">
        <f>C114</f>
        <v>0</v>
      </c>
      <c r="G115" s="174"/>
      <c r="H115" s="243"/>
      <c r="I115" s="258"/>
      <c r="J115" s="259"/>
      <c r="K115" s="259"/>
      <c r="L115" s="260"/>
      <c r="M115" s="248"/>
      <c r="N115" s="249"/>
      <c r="O115" s="250"/>
      <c r="P115" s="23" t="s">
        <v>73</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2">
        <f>IF($BC$3="４週",SUM(U115:AV115),IF($BC$3="暦月",SUM(U115:AY115),""))</f>
        <v>0</v>
      </c>
      <c r="BA115" s="293"/>
      <c r="BB115" s="294">
        <f>IF($BC$3="４週",AZ115/4,IF($BC$3="暦月",(AZ115/($BC$8/7)),""))</f>
        <v>0</v>
      </c>
      <c r="BC115" s="293"/>
      <c r="BD115" s="286"/>
      <c r="BE115" s="287"/>
      <c r="BF115" s="287"/>
      <c r="BG115" s="287"/>
      <c r="BH115" s="288"/>
    </row>
    <row r="116" spans="2:60" ht="20.25" customHeight="1" x14ac:dyDescent="0.4">
      <c r="B116" s="127"/>
      <c r="C116" s="277"/>
      <c r="D116" s="278"/>
      <c r="E116" s="279"/>
      <c r="F116" s="179"/>
      <c r="G116" s="175">
        <f>C114</f>
        <v>0</v>
      </c>
      <c r="H116" s="244"/>
      <c r="I116" s="261"/>
      <c r="J116" s="262"/>
      <c r="K116" s="262"/>
      <c r="L116" s="263"/>
      <c r="M116" s="251"/>
      <c r="N116" s="252"/>
      <c r="O116" s="253"/>
      <c r="P116" s="206" t="s">
        <v>74</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5">
        <f>IF($BC$3="４週",SUM(U116:AV116),IF($BC$3="暦月",SUM(U116:AY116),""))</f>
        <v>0</v>
      </c>
      <c r="BA116" s="296"/>
      <c r="BB116" s="297">
        <f>IF($BC$3="４週",AZ116/4,IF($BC$3="暦月",(AZ116/($BC$8/7)),""))</f>
        <v>0</v>
      </c>
      <c r="BC116" s="296"/>
      <c r="BD116" s="289"/>
      <c r="BE116" s="290"/>
      <c r="BF116" s="290"/>
      <c r="BG116" s="290"/>
      <c r="BH116" s="291"/>
    </row>
    <row r="117" spans="2:60" ht="20.25" customHeight="1" x14ac:dyDescent="0.4">
      <c r="B117" s="129"/>
      <c r="C117" s="271"/>
      <c r="D117" s="272"/>
      <c r="E117" s="273"/>
      <c r="F117" s="177"/>
      <c r="G117" s="173"/>
      <c r="H117" s="305"/>
      <c r="I117" s="255"/>
      <c r="J117" s="256"/>
      <c r="K117" s="256"/>
      <c r="L117" s="257"/>
      <c r="M117" s="245"/>
      <c r="N117" s="246"/>
      <c r="O117" s="247"/>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4"/>
      <c r="BA117" s="241"/>
      <c r="BB117" s="240"/>
      <c r="BC117" s="241"/>
      <c r="BD117" s="283"/>
      <c r="BE117" s="284"/>
      <c r="BF117" s="284"/>
      <c r="BG117" s="284"/>
      <c r="BH117" s="285"/>
    </row>
    <row r="118" spans="2:60" ht="20.25" customHeight="1" x14ac:dyDescent="0.4">
      <c r="B118" s="125">
        <f>B115+1</f>
        <v>33</v>
      </c>
      <c r="C118" s="274"/>
      <c r="D118" s="275"/>
      <c r="E118" s="276"/>
      <c r="F118" s="178">
        <f>C117</f>
        <v>0</v>
      </c>
      <c r="G118" s="174"/>
      <c r="H118" s="243"/>
      <c r="I118" s="258"/>
      <c r="J118" s="259"/>
      <c r="K118" s="259"/>
      <c r="L118" s="260"/>
      <c r="M118" s="248"/>
      <c r="N118" s="249"/>
      <c r="O118" s="250"/>
      <c r="P118" s="23" t="s">
        <v>73</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2">
        <f>IF($BC$3="４週",SUM(U118:AV118),IF($BC$3="暦月",SUM(U118:AY118),""))</f>
        <v>0</v>
      </c>
      <c r="BA118" s="293"/>
      <c r="BB118" s="294">
        <f>IF($BC$3="４週",AZ118/4,IF($BC$3="暦月",(AZ118/($BC$8/7)),""))</f>
        <v>0</v>
      </c>
      <c r="BC118" s="293"/>
      <c r="BD118" s="286"/>
      <c r="BE118" s="287"/>
      <c r="BF118" s="287"/>
      <c r="BG118" s="287"/>
      <c r="BH118" s="288"/>
    </row>
    <row r="119" spans="2:60" ht="20.25" customHeight="1" x14ac:dyDescent="0.4">
      <c r="B119" s="127"/>
      <c r="C119" s="277"/>
      <c r="D119" s="278"/>
      <c r="E119" s="279"/>
      <c r="F119" s="179"/>
      <c r="G119" s="175">
        <f>C117</f>
        <v>0</v>
      </c>
      <c r="H119" s="244"/>
      <c r="I119" s="261"/>
      <c r="J119" s="262"/>
      <c r="K119" s="262"/>
      <c r="L119" s="263"/>
      <c r="M119" s="251"/>
      <c r="N119" s="252"/>
      <c r="O119" s="253"/>
      <c r="P119" s="206" t="s">
        <v>74</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5">
        <f>IF($BC$3="４週",SUM(U119:AV119),IF($BC$3="暦月",SUM(U119:AY119),""))</f>
        <v>0</v>
      </c>
      <c r="BA119" s="296"/>
      <c r="BB119" s="297">
        <f>IF($BC$3="４週",AZ119/4,IF($BC$3="暦月",(AZ119/($BC$8/7)),""))</f>
        <v>0</v>
      </c>
      <c r="BC119" s="296"/>
      <c r="BD119" s="289"/>
      <c r="BE119" s="290"/>
      <c r="BF119" s="290"/>
      <c r="BG119" s="290"/>
      <c r="BH119" s="291"/>
    </row>
    <row r="120" spans="2:60" ht="20.25" customHeight="1" x14ac:dyDescent="0.4">
      <c r="B120" s="129"/>
      <c r="C120" s="271"/>
      <c r="D120" s="272"/>
      <c r="E120" s="273"/>
      <c r="F120" s="177"/>
      <c r="G120" s="173"/>
      <c r="H120" s="305"/>
      <c r="I120" s="255"/>
      <c r="J120" s="256"/>
      <c r="K120" s="256"/>
      <c r="L120" s="257"/>
      <c r="M120" s="245"/>
      <c r="N120" s="246"/>
      <c r="O120" s="247"/>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4"/>
      <c r="BA120" s="241"/>
      <c r="BB120" s="240"/>
      <c r="BC120" s="241"/>
      <c r="BD120" s="283"/>
      <c r="BE120" s="284"/>
      <c r="BF120" s="284"/>
      <c r="BG120" s="284"/>
      <c r="BH120" s="285"/>
    </row>
    <row r="121" spans="2:60" ht="20.25" customHeight="1" x14ac:dyDescent="0.4">
      <c r="B121" s="125">
        <f>B118+1</f>
        <v>34</v>
      </c>
      <c r="C121" s="274"/>
      <c r="D121" s="275"/>
      <c r="E121" s="276"/>
      <c r="F121" s="178">
        <f>C120</f>
        <v>0</v>
      </c>
      <c r="G121" s="174"/>
      <c r="H121" s="243"/>
      <c r="I121" s="258"/>
      <c r="J121" s="259"/>
      <c r="K121" s="259"/>
      <c r="L121" s="260"/>
      <c r="M121" s="248"/>
      <c r="N121" s="249"/>
      <c r="O121" s="250"/>
      <c r="P121" s="23" t="s">
        <v>73</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2">
        <f>IF($BC$3="４週",SUM(U121:AV121),IF($BC$3="暦月",SUM(U121:AY121),""))</f>
        <v>0</v>
      </c>
      <c r="BA121" s="293"/>
      <c r="BB121" s="294">
        <f>IF($BC$3="４週",AZ121/4,IF($BC$3="暦月",(AZ121/($BC$8/7)),""))</f>
        <v>0</v>
      </c>
      <c r="BC121" s="293"/>
      <c r="BD121" s="286"/>
      <c r="BE121" s="287"/>
      <c r="BF121" s="287"/>
      <c r="BG121" s="287"/>
      <c r="BH121" s="288"/>
    </row>
    <row r="122" spans="2:60" ht="20.25" customHeight="1" x14ac:dyDescent="0.4">
      <c r="B122" s="127"/>
      <c r="C122" s="277"/>
      <c r="D122" s="278"/>
      <c r="E122" s="279"/>
      <c r="F122" s="179"/>
      <c r="G122" s="175">
        <f>C120</f>
        <v>0</v>
      </c>
      <c r="H122" s="244"/>
      <c r="I122" s="261"/>
      <c r="J122" s="262"/>
      <c r="K122" s="262"/>
      <c r="L122" s="263"/>
      <c r="M122" s="251"/>
      <c r="N122" s="252"/>
      <c r="O122" s="253"/>
      <c r="P122" s="206" t="s">
        <v>74</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5">
        <f>IF($BC$3="４週",SUM(U122:AV122),IF($BC$3="暦月",SUM(U122:AY122),""))</f>
        <v>0</v>
      </c>
      <c r="BA122" s="296"/>
      <c r="BB122" s="297">
        <f>IF($BC$3="４週",AZ122/4,IF($BC$3="暦月",(AZ122/($BC$8/7)),""))</f>
        <v>0</v>
      </c>
      <c r="BC122" s="296"/>
      <c r="BD122" s="289"/>
      <c r="BE122" s="290"/>
      <c r="BF122" s="290"/>
      <c r="BG122" s="290"/>
      <c r="BH122" s="291"/>
    </row>
    <row r="123" spans="2:60" ht="20.25" customHeight="1" x14ac:dyDescent="0.4">
      <c r="B123" s="129"/>
      <c r="C123" s="271"/>
      <c r="D123" s="272"/>
      <c r="E123" s="273"/>
      <c r="F123" s="177"/>
      <c r="G123" s="173"/>
      <c r="H123" s="305"/>
      <c r="I123" s="255"/>
      <c r="J123" s="256"/>
      <c r="K123" s="256"/>
      <c r="L123" s="257"/>
      <c r="M123" s="245"/>
      <c r="N123" s="246"/>
      <c r="O123" s="247"/>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4"/>
      <c r="BA123" s="241"/>
      <c r="BB123" s="240"/>
      <c r="BC123" s="241"/>
      <c r="BD123" s="283"/>
      <c r="BE123" s="284"/>
      <c r="BF123" s="284"/>
      <c r="BG123" s="284"/>
      <c r="BH123" s="285"/>
    </row>
    <row r="124" spans="2:60" ht="20.25" customHeight="1" x14ac:dyDescent="0.4">
      <c r="B124" s="125">
        <f>B121+1</f>
        <v>35</v>
      </c>
      <c r="C124" s="274"/>
      <c r="D124" s="275"/>
      <c r="E124" s="276"/>
      <c r="F124" s="178">
        <f>C123</f>
        <v>0</v>
      </c>
      <c r="G124" s="174"/>
      <c r="H124" s="243"/>
      <c r="I124" s="258"/>
      <c r="J124" s="259"/>
      <c r="K124" s="259"/>
      <c r="L124" s="260"/>
      <c r="M124" s="248"/>
      <c r="N124" s="249"/>
      <c r="O124" s="250"/>
      <c r="P124" s="23" t="s">
        <v>73</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2">
        <f>IF($BC$3="４週",SUM(U124:AV124),IF($BC$3="暦月",SUM(U124:AY124),""))</f>
        <v>0</v>
      </c>
      <c r="BA124" s="293"/>
      <c r="BB124" s="294">
        <f>IF($BC$3="４週",AZ124/4,IF($BC$3="暦月",(AZ124/($BC$8/7)),""))</f>
        <v>0</v>
      </c>
      <c r="BC124" s="293"/>
      <c r="BD124" s="286"/>
      <c r="BE124" s="287"/>
      <c r="BF124" s="287"/>
      <c r="BG124" s="287"/>
      <c r="BH124" s="288"/>
    </row>
    <row r="125" spans="2:60" ht="20.25" customHeight="1" x14ac:dyDescent="0.4">
      <c r="B125" s="127"/>
      <c r="C125" s="277"/>
      <c r="D125" s="278"/>
      <c r="E125" s="279"/>
      <c r="F125" s="179"/>
      <c r="G125" s="175">
        <f>C123</f>
        <v>0</v>
      </c>
      <c r="H125" s="244"/>
      <c r="I125" s="261"/>
      <c r="J125" s="262"/>
      <c r="K125" s="262"/>
      <c r="L125" s="263"/>
      <c r="M125" s="251"/>
      <c r="N125" s="252"/>
      <c r="O125" s="253"/>
      <c r="P125" s="206" t="s">
        <v>74</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5">
        <f>IF($BC$3="４週",SUM(U125:AV125),IF($BC$3="暦月",SUM(U125:AY125),""))</f>
        <v>0</v>
      </c>
      <c r="BA125" s="296"/>
      <c r="BB125" s="297">
        <f>IF($BC$3="４週",AZ125/4,IF($BC$3="暦月",(AZ125/($BC$8/7)),""))</f>
        <v>0</v>
      </c>
      <c r="BC125" s="296"/>
      <c r="BD125" s="289"/>
      <c r="BE125" s="290"/>
      <c r="BF125" s="290"/>
      <c r="BG125" s="290"/>
      <c r="BH125" s="291"/>
    </row>
    <row r="126" spans="2:60" ht="20.25" customHeight="1" x14ac:dyDescent="0.4">
      <c r="B126" s="129"/>
      <c r="C126" s="271"/>
      <c r="D126" s="272"/>
      <c r="E126" s="273"/>
      <c r="F126" s="177"/>
      <c r="G126" s="173"/>
      <c r="H126" s="305"/>
      <c r="I126" s="255"/>
      <c r="J126" s="256"/>
      <c r="K126" s="256"/>
      <c r="L126" s="257"/>
      <c r="M126" s="245"/>
      <c r="N126" s="246"/>
      <c r="O126" s="247"/>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4"/>
      <c r="BA126" s="241"/>
      <c r="BB126" s="240"/>
      <c r="BC126" s="241"/>
      <c r="BD126" s="283"/>
      <c r="BE126" s="284"/>
      <c r="BF126" s="284"/>
      <c r="BG126" s="284"/>
      <c r="BH126" s="285"/>
    </row>
    <row r="127" spans="2:60" ht="20.25" customHeight="1" x14ac:dyDescent="0.4">
      <c r="B127" s="125">
        <f>B124+1</f>
        <v>36</v>
      </c>
      <c r="C127" s="274"/>
      <c r="D127" s="275"/>
      <c r="E127" s="276"/>
      <c r="F127" s="178">
        <f>C126</f>
        <v>0</v>
      </c>
      <c r="G127" s="174"/>
      <c r="H127" s="243"/>
      <c r="I127" s="258"/>
      <c r="J127" s="259"/>
      <c r="K127" s="259"/>
      <c r="L127" s="260"/>
      <c r="M127" s="248"/>
      <c r="N127" s="249"/>
      <c r="O127" s="250"/>
      <c r="P127" s="23" t="s">
        <v>73</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2">
        <f>IF($BC$3="４週",SUM(U127:AV127),IF($BC$3="暦月",SUM(U127:AY127),""))</f>
        <v>0</v>
      </c>
      <c r="BA127" s="293"/>
      <c r="BB127" s="294">
        <f>IF($BC$3="４週",AZ127/4,IF($BC$3="暦月",(AZ127/($BC$8/7)),""))</f>
        <v>0</v>
      </c>
      <c r="BC127" s="293"/>
      <c r="BD127" s="286"/>
      <c r="BE127" s="287"/>
      <c r="BF127" s="287"/>
      <c r="BG127" s="287"/>
      <c r="BH127" s="288"/>
    </row>
    <row r="128" spans="2:60" ht="20.25" customHeight="1" x14ac:dyDescent="0.4">
      <c r="B128" s="127"/>
      <c r="C128" s="277"/>
      <c r="D128" s="278"/>
      <c r="E128" s="279"/>
      <c r="F128" s="179"/>
      <c r="G128" s="175">
        <f>C126</f>
        <v>0</v>
      </c>
      <c r="H128" s="244"/>
      <c r="I128" s="261"/>
      <c r="J128" s="262"/>
      <c r="K128" s="262"/>
      <c r="L128" s="263"/>
      <c r="M128" s="251"/>
      <c r="N128" s="252"/>
      <c r="O128" s="253"/>
      <c r="P128" s="206" t="s">
        <v>74</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5">
        <f>IF($BC$3="４週",SUM(U128:AV128),IF($BC$3="暦月",SUM(U128:AY128),""))</f>
        <v>0</v>
      </c>
      <c r="BA128" s="296"/>
      <c r="BB128" s="297">
        <f>IF($BC$3="４週",AZ128/4,IF($BC$3="暦月",(AZ128/($BC$8/7)),""))</f>
        <v>0</v>
      </c>
      <c r="BC128" s="296"/>
      <c r="BD128" s="289"/>
      <c r="BE128" s="290"/>
      <c r="BF128" s="290"/>
      <c r="BG128" s="290"/>
      <c r="BH128" s="291"/>
    </row>
    <row r="129" spans="2:60" ht="20.25" customHeight="1" x14ac:dyDescent="0.4">
      <c r="B129" s="129"/>
      <c r="C129" s="271"/>
      <c r="D129" s="272"/>
      <c r="E129" s="273"/>
      <c r="F129" s="177"/>
      <c r="G129" s="173"/>
      <c r="H129" s="305"/>
      <c r="I129" s="255"/>
      <c r="J129" s="256"/>
      <c r="K129" s="256"/>
      <c r="L129" s="257"/>
      <c r="M129" s="245"/>
      <c r="N129" s="246"/>
      <c r="O129" s="247"/>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4"/>
      <c r="BA129" s="241"/>
      <c r="BB129" s="240"/>
      <c r="BC129" s="241"/>
      <c r="BD129" s="283"/>
      <c r="BE129" s="284"/>
      <c r="BF129" s="284"/>
      <c r="BG129" s="284"/>
      <c r="BH129" s="285"/>
    </row>
    <row r="130" spans="2:60" ht="20.25" customHeight="1" x14ac:dyDescent="0.4">
      <c r="B130" s="125">
        <f>B127+1</f>
        <v>37</v>
      </c>
      <c r="C130" s="274"/>
      <c r="D130" s="275"/>
      <c r="E130" s="276"/>
      <c r="F130" s="178">
        <f>C129</f>
        <v>0</v>
      </c>
      <c r="G130" s="174"/>
      <c r="H130" s="243"/>
      <c r="I130" s="258"/>
      <c r="J130" s="259"/>
      <c r="K130" s="259"/>
      <c r="L130" s="260"/>
      <c r="M130" s="248"/>
      <c r="N130" s="249"/>
      <c r="O130" s="250"/>
      <c r="P130" s="23" t="s">
        <v>73</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2">
        <f>IF($BC$3="４週",SUM(U130:AV130),IF($BC$3="暦月",SUM(U130:AY130),""))</f>
        <v>0</v>
      </c>
      <c r="BA130" s="293"/>
      <c r="BB130" s="294">
        <f>IF($BC$3="４週",AZ130/4,IF($BC$3="暦月",(AZ130/($BC$8/7)),""))</f>
        <v>0</v>
      </c>
      <c r="BC130" s="293"/>
      <c r="BD130" s="286"/>
      <c r="BE130" s="287"/>
      <c r="BF130" s="287"/>
      <c r="BG130" s="287"/>
      <c r="BH130" s="288"/>
    </row>
    <row r="131" spans="2:60" ht="20.25" customHeight="1" x14ac:dyDescent="0.4">
      <c r="B131" s="127"/>
      <c r="C131" s="277"/>
      <c r="D131" s="278"/>
      <c r="E131" s="279"/>
      <c r="F131" s="179"/>
      <c r="G131" s="175">
        <f>C129</f>
        <v>0</v>
      </c>
      <c r="H131" s="244"/>
      <c r="I131" s="261"/>
      <c r="J131" s="262"/>
      <c r="K131" s="262"/>
      <c r="L131" s="263"/>
      <c r="M131" s="251"/>
      <c r="N131" s="252"/>
      <c r="O131" s="253"/>
      <c r="P131" s="206" t="s">
        <v>74</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5">
        <f>IF($BC$3="４週",SUM(U131:AV131),IF($BC$3="暦月",SUM(U131:AY131),""))</f>
        <v>0</v>
      </c>
      <c r="BA131" s="296"/>
      <c r="BB131" s="297">
        <f>IF($BC$3="４週",AZ131/4,IF($BC$3="暦月",(AZ131/($BC$8/7)),""))</f>
        <v>0</v>
      </c>
      <c r="BC131" s="296"/>
      <c r="BD131" s="289"/>
      <c r="BE131" s="290"/>
      <c r="BF131" s="290"/>
      <c r="BG131" s="290"/>
      <c r="BH131" s="291"/>
    </row>
    <row r="132" spans="2:60" ht="20.25" customHeight="1" x14ac:dyDescent="0.4">
      <c r="B132" s="129"/>
      <c r="C132" s="271"/>
      <c r="D132" s="272"/>
      <c r="E132" s="273"/>
      <c r="F132" s="177"/>
      <c r="G132" s="173"/>
      <c r="H132" s="305"/>
      <c r="I132" s="255"/>
      <c r="J132" s="256"/>
      <c r="K132" s="256"/>
      <c r="L132" s="257"/>
      <c r="M132" s="245"/>
      <c r="N132" s="246"/>
      <c r="O132" s="247"/>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4"/>
      <c r="BA132" s="241"/>
      <c r="BB132" s="240"/>
      <c r="BC132" s="241"/>
      <c r="BD132" s="283"/>
      <c r="BE132" s="284"/>
      <c r="BF132" s="284"/>
      <c r="BG132" s="284"/>
      <c r="BH132" s="285"/>
    </row>
    <row r="133" spans="2:60" ht="20.25" customHeight="1" x14ac:dyDescent="0.4">
      <c r="B133" s="125">
        <f>B130+1</f>
        <v>38</v>
      </c>
      <c r="C133" s="274"/>
      <c r="D133" s="275"/>
      <c r="E133" s="276"/>
      <c r="F133" s="178">
        <f>C132</f>
        <v>0</v>
      </c>
      <c r="G133" s="174"/>
      <c r="H133" s="243"/>
      <c r="I133" s="258"/>
      <c r="J133" s="259"/>
      <c r="K133" s="259"/>
      <c r="L133" s="260"/>
      <c r="M133" s="248"/>
      <c r="N133" s="249"/>
      <c r="O133" s="250"/>
      <c r="P133" s="23" t="s">
        <v>73</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2">
        <f>IF($BC$3="４週",SUM(U133:AV133),IF($BC$3="暦月",SUM(U133:AY133),""))</f>
        <v>0</v>
      </c>
      <c r="BA133" s="293"/>
      <c r="BB133" s="294">
        <f>IF($BC$3="４週",AZ133/4,IF($BC$3="暦月",(AZ133/($BC$8/7)),""))</f>
        <v>0</v>
      </c>
      <c r="BC133" s="293"/>
      <c r="BD133" s="286"/>
      <c r="BE133" s="287"/>
      <c r="BF133" s="287"/>
      <c r="BG133" s="287"/>
      <c r="BH133" s="288"/>
    </row>
    <row r="134" spans="2:60" ht="20.25" customHeight="1" x14ac:dyDescent="0.4">
      <c r="B134" s="127"/>
      <c r="C134" s="277"/>
      <c r="D134" s="278"/>
      <c r="E134" s="279"/>
      <c r="F134" s="179"/>
      <c r="G134" s="175">
        <f>C132</f>
        <v>0</v>
      </c>
      <c r="H134" s="244"/>
      <c r="I134" s="261"/>
      <c r="J134" s="262"/>
      <c r="K134" s="262"/>
      <c r="L134" s="263"/>
      <c r="M134" s="251"/>
      <c r="N134" s="252"/>
      <c r="O134" s="253"/>
      <c r="P134" s="206" t="s">
        <v>74</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5">
        <f>IF($BC$3="４週",SUM(U134:AV134),IF($BC$3="暦月",SUM(U134:AY134),""))</f>
        <v>0</v>
      </c>
      <c r="BA134" s="296"/>
      <c r="BB134" s="297">
        <f>IF($BC$3="４週",AZ134/4,IF($BC$3="暦月",(AZ134/($BC$8/7)),""))</f>
        <v>0</v>
      </c>
      <c r="BC134" s="296"/>
      <c r="BD134" s="289"/>
      <c r="BE134" s="290"/>
      <c r="BF134" s="290"/>
      <c r="BG134" s="290"/>
      <c r="BH134" s="291"/>
    </row>
    <row r="135" spans="2:60" ht="20.25" customHeight="1" x14ac:dyDescent="0.4">
      <c r="B135" s="129"/>
      <c r="C135" s="271"/>
      <c r="D135" s="272"/>
      <c r="E135" s="273"/>
      <c r="F135" s="177"/>
      <c r="G135" s="173"/>
      <c r="H135" s="305"/>
      <c r="I135" s="255"/>
      <c r="J135" s="256"/>
      <c r="K135" s="256"/>
      <c r="L135" s="257"/>
      <c r="M135" s="245"/>
      <c r="N135" s="246"/>
      <c r="O135" s="247"/>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4"/>
      <c r="BA135" s="241"/>
      <c r="BB135" s="240"/>
      <c r="BC135" s="241"/>
      <c r="BD135" s="283"/>
      <c r="BE135" s="284"/>
      <c r="BF135" s="284"/>
      <c r="BG135" s="284"/>
      <c r="BH135" s="285"/>
    </row>
    <row r="136" spans="2:60" ht="20.25" customHeight="1" x14ac:dyDescent="0.4">
      <c r="B136" s="125">
        <f>B133+1</f>
        <v>39</v>
      </c>
      <c r="C136" s="274"/>
      <c r="D136" s="275"/>
      <c r="E136" s="276"/>
      <c r="F136" s="178">
        <f>C135</f>
        <v>0</v>
      </c>
      <c r="G136" s="174"/>
      <c r="H136" s="243"/>
      <c r="I136" s="258"/>
      <c r="J136" s="259"/>
      <c r="K136" s="259"/>
      <c r="L136" s="260"/>
      <c r="M136" s="248"/>
      <c r="N136" s="249"/>
      <c r="O136" s="250"/>
      <c r="P136" s="23" t="s">
        <v>73</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2">
        <f>IF($BC$3="４週",SUM(U136:AV136),IF($BC$3="暦月",SUM(U136:AY136),""))</f>
        <v>0</v>
      </c>
      <c r="BA136" s="293"/>
      <c r="BB136" s="294">
        <f>IF($BC$3="４週",AZ136/4,IF($BC$3="暦月",(AZ136/($BC$8/7)),""))</f>
        <v>0</v>
      </c>
      <c r="BC136" s="293"/>
      <c r="BD136" s="286"/>
      <c r="BE136" s="287"/>
      <c r="BF136" s="287"/>
      <c r="BG136" s="287"/>
      <c r="BH136" s="288"/>
    </row>
    <row r="137" spans="2:60" ht="20.25" customHeight="1" x14ac:dyDescent="0.4">
      <c r="B137" s="127"/>
      <c r="C137" s="277"/>
      <c r="D137" s="278"/>
      <c r="E137" s="279"/>
      <c r="F137" s="179"/>
      <c r="G137" s="175">
        <f>C135</f>
        <v>0</v>
      </c>
      <c r="H137" s="244"/>
      <c r="I137" s="261"/>
      <c r="J137" s="262"/>
      <c r="K137" s="262"/>
      <c r="L137" s="263"/>
      <c r="M137" s="251"/>
      <c r="N137" s="252"/>
      <c r="O137" s="253"/>
      <c r="P137" s="206" t="s">
        <v>74</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5">
        <f>IF($BC$3="４週",SUM(U137:AV137),IF($BC$3="暦月",SUM(U137:AY137),""))</f>
        <v>0</v>
      </c>
      <c r="BA137" s="296"/>
      <c r="BB137" s="297">
        <f>IF($BC$3="４週",AZ137/4,IF($BC$3="暦月",(AZ137/($BC$8/7)),""))</f>
        <v>0</v>
      </c>
      <c r="BC137" s="296"/>
      <c r="BD137" s="289"/>
      <c r="BE137" s="290"/>
      <c r="BF137" s="290"/>
      <c r="BG137" s="290"/>
      <c r="BH137" s="291"/>
    </row>
    <row r="138" spans="2:60" ht="20.25" customHeight="1" x14ac:dyDescent="0.4">
      <c r="B138" s="129"/>
      <c r="C138" s="271"/>
      <c r="D138" s="272"/>
      <c r="E138" s="273"/>
      <c r="F138" s="177"/>
      <c r="G138" s="173"/>
      <c r="H138" s="305"/>
      <c r="I138" s="255"/>
      <c r="J138" s="256"/>
      <c r="K138" s="256"/>
      <c r="L138" s="257"/>
      <c r="M138" s="245"/>
      <c r="N138" s="246"/>
      <c r="O138" s="247"/>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4"/>
      <c r="BA138" s="241"/>
      <c r="BB138" s="240"/>
      <c r="BC138" s="241"/>
      <c r="BD138" s="283"/>
      <c r="BE138" s="284"/>
      <c r="BF138" s="284"/>
      <c r="BG138" s="284"/>
      <c r="BH138" s="285"/>
    </row>
    <row r="139" spans="2:60" ht="20.25" customHeight="1" x14ac:dyDescent="0.4">
      <c r="B139" s="125">
        <f>B136+1</f>
        <v>40</v>
      </c>
      <c r="C139" s="274"/>
      <c r="D139" s="275"/>
      <c r="E139" s="276"/>
      <c r="F139" s="178">
        <f>C138</f>
        <v>0</v>
      </c>
      <c r="G139" s="174"/>
      <c r="H139" s="243"/>
      <c r="I139" s="258"/>
      <c r="J139" s="259"/>
      <c r="K139" s="259"/>
      <c r="L139" s="260"/>
      <c r="M139" s="248"/>
      <c r="N139" s="249"/>
      <c r="O139" s="250"/>
      <c r="P139" s="23" t="s">
        <v>73</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2">
        <f>IF($BC$3="４週",SUM(U139:AV139),IF($BC$3="暦月",SUM(U139:AY139),""))</f>
        <v>0</v>
      </c>
      <c r="BA139" s="293"/>
      <c r="BB139" s="294">
        <f>IF($BC$3="４週",AZ139/4,IF($BC$3="暦月",(AZ139/($BC$8/7)),""))</f>
        <v>0</v>
      </c>
      <c r="BC139" s="293"/>
      <c r="BD139" s="286"/>
      <c r="BE139" s="287"/>
      <c r="BF139" s="287"/>
      <c r="BG139" s="287"/>
      <c r="BH139" s="288"/>
    </row>
    <row r="140" spans="2:60" ht="20.25" customHeight="1" x14ac:dyDescent="0.4">
      <c r="B140" s="127"/>
      <c r="C140" s="277"/>
      <c r="D140" s="278"/>
      <c r="E140" s="279"/>
      <c r="F140" s="179"/>
      <c r="G140" s="175">
        <f>C138</f>
        <v>0</v>
      </c>
      <c r="H140" s="244"/>
      <c r="I140" s="261"/>
      <c r="J140" s="262"/>
      <c r="K140" s="262"/>
      <c r="L140" s="263"/>
      <c r="M140" s="251"/>
      <c r="N140" s="252"/>
      <c r="O140" s="253"/>
      <c r="P140" s="206" t="s">
        <v>74</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5">
        <f>IF($BC$3="４週",SUM(U140:AV140),IF($BC$3="暦月",SUM(U140:AY140),""))</f>
        <v>0</v>
      </c>
      <c r="BA140" s="296"/>
      <c r="BB140" s="297">
        <f>IF($BC$3="４週",AZ140/4,IF($BC$3="暦月",(AZ140/($BC$8/7)),""))</f>
        <v>0</v>
      </c>
      <c r="BC140" s="296"/>
      <c r="BD140" s="289"/>
      <c r="BE140" s="290"/>
      <c r="BF140" s="290"/>
      <c r="BG140" s="290"/>
      <c r="BH140" s="291"/>
    </row>
    <row r="141" spans="2:60" ht="20.25" customHeight="1" x14ac:dyDescent="0.4">
      <c r="B141" s="129"/>
      <c r="C141" s="271"/>
      <c r="D141" s="272"/>
      <c r="E141" s="273"/>
      <c r="F141" s="177"/>
      <c r="G141" s="173"/>
      <c r="H141" s="305"/>
      <c r="I141" s="255"/>
      <c r="J141" s="256"/>
      <c r="K141" s="256"/>
      <c r="L141" s="257"/>
      <c r="M141" s="245"/>
      <c r="N141" s="246"/>
      <c r="O141" s="247"/>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4"/>
      <c r="BA141" s="241"/>
      <c r="BB141" s="240"/>
      <c r="BC141" s="241"/>
      <c r="BD141" s="283"/>
      <c r="BE141" s="284"/>
      <c r="BF141" s="284"/>
      <c r="BG141" s="284"/>
      <c r="BH141" s="285"/>
    </row>
    <row r="142" spans="2:60" ht="20.25" customHeight="1" x14ac:dyDescent="0.4">
      <c r="B142" s="125">
        <f>B139+1</f>
        <v>41</v>
      </c>
      <c r="C142" s="274"/>
      <c r="D142" s="275"/>
      <c r="E142" s="276"/>
      <c r="F142" s="178">
        <f>C141</f>
        <v>0</v>
      </c>
      <c r="G142" s="174"/>
      <c r="H142" s="243"/>
      <c r="I142" s="258"/>
      <c r="J142" s="259"/>
      <c r="K142" s="259"/>
      <c r="L142" s="260"/>
      <c r="M142" s="248"/>
      <c r="N142" s="249"/>
      <c r="O142" s="250"/>
      <c r="P142" s="23" t="s">
        <v>73</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2">
        <f>IF($BC$3="４週",SUM(U142:AV142),IF($BC$3="暦月",SUM(U142:AY142),""))</f>
        <v>0</v>
      </c>
      <c r="BA142" s="293"/>
      <c r="BB142" s="294">
        <f>IF($BC$3="４週",AZ142/4,IF($BC$3="暦月",(AZ142/($BC$8/7)),""))</f>
        <v>0</v>
      </c>
      <c r="BC142" s="293"/>
      <c r="BD142" s="286"/>
      <c r="BE142" s="287"/>
      <c r="BF142" s="287"/>
      <c r="BG142" s="287"/>
      <c r="BH142" s="288"/>
    </row>
    <row r="143" spans="2:60" ht="20.25" customHeight="1" x14ac:dyDescent="0.4">
      <c r="B143" s="127"/>
      <c r="C143" s="277"/>
      <c r="D143" s="278"/>
      <c r="E143" s="279"/>
      <c r="F143" s="179"/>
      <c r="G143" s="175">
        <f>C141</f>
        <v>0</v>
      </c>
      <c r="H143" s="244"/>
      <c r="I143" s="261"/>
      <c r="J143" s="262"/>
      <c r="K143" s="262"/>
      <c r="L143" s="263"/>
      <c r="M143" s="251"/>
      <c r="N143" s="252"/>
      <c r="O143" s="253"/>
      <c r="P143" s="206" t="s">
        <v>74</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5">
        <f>IF($BC$3="４週",SUM(U143:AV143),IF($BC$3="暦月",SUM(U143:AY143),""))</f>
        <v>0</v>
      </c>
      <c r="BA143" s="296"/>
      <c r="BB143" s="297">
        <f>IF($BC$3="４週",AZ143/4,IF($BC$3="暦月",(AZ143/($BC$8/7)),""))</f>
        <v>0</v>
      </c>
      <c r="BC143" s="296"/>
      <c r="BD143" s="289"/>
      <c r="BE143" s="290"/>
      <c r="BF143" s="290"/>
      <c r="BG143" s="290"/>
      <c r="BH143" s="291"/>
    </row>
    <row r="144" spans="2:60" ht="20.25" customHeight="1" x14ac:dyDescent="0.4">
      <c r="B144" s="129"/>
      <c r="C144" s="271"/>
      <c r="D144" s="272"/>
      <c r="E144" s="273"/>
      <c r="F144" s="177"/>
      <c r="G144" s="173"/>
      <c r="H144" s="305"/>
      <c r="I144" s="255"/>
      <c r="J144" s="256"/>
      <c r="K144" s="256"/>
      <c r="L144" s="257"/>
      <c r="M144" s="245"/>
      <c r="N144" s="246"/>
      <c r="O144" s="247"/>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4"/>
      <c r="BA144" s="241"/>
      <c r="BB144" s="240"/>
      <c r="BC144" s="241"/>
      <c r="BD144" s="283"/>
      <c r="BE144" s="284"/>
      <c r="BF144" s="284"/>
      <c r="BG144" s="284"/>
      <c r="BH144" s="285"/>
    </row>
    <row r="145" spans="2:60" ht="20.25" customHeight="1" x14ac:dyDescent="0.4">
      <c r="B145" s="125">
        <f>B142+1</f>
        <v>42</v>
      </c>
      <c r="C145" s="274"/>
      <c r="D145" s="275"/>
      <c r="E145" s="276"/>
      <c r="F145" s="178">
        <f>C144</f>
        <v>0</v>
      </c>
      <c r="G145" s="174"/>
      <c r="H145" s="243"/>
      <c r="I145" s="258"/>
      <c r="J145" s="259"/>
      <c r="K145" s="259"/>
      <c r="L145" s="260"/>
      <c r="M145" s="248"/>
      <c r="N145" s="249"/>
      <c r="O145" s="250"/>
      <c r="P145" s="23" t="s">
        <v>73</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2">
        <f>IF($BC$3="４週",SUM(U145:AV145),IF($BC$3="暦月",SUM(U145:AY145),""))</f>
        <v>0</v>
      </c>
      <c r="BA145" s="293"/>
      <c r="BB145" s="294">
        <f>IF($BC$3="４週",AZ145/4,IF($BC$3="暦月",(AZ145/($BC$8/7)),""))</f>
        <v>0</v>
      </c>
      <c r="BC145" s="293"/>
      <c r="BD145" s="286"/>
      <c r="BE145" s="287"/>
      <c r="BF145" s="287"/>
      <c r="BG145" s="287"/>
      <c r="BH145" s="288"/>
    </row>
    <row r="146" spans="2:60" ht="20.25" customHeight="1" x14ac:dyDescent="0.4">
      <c r="B146" s="127"/>
      <c r="C146" s="277"/>
      <c r="D146" s="278"/>
      <c r="E146" s="279"/>
      <c r="F146" s="179"/>
      <c r="G146" s="175">
        <f>C144</f>
        <v>0</v>
      </c>
      <c r="H146" s="244"/>
      <c r="I146" s="261"/>
      <c r="J146" s="262"/>
      <c r="K146" s="262"/>
      <c r="L146" s="263"/>
      <c r="M146" s="251"/>
      <c r="N146" s="252"/>
      <c r="O146" s="253"/>
      <c r="P146" s="206" t="s">
        <v>74</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5">
        <f>IF($BC$3="４週",SUM(U146:AV146),IF($BC$3="暦月",SUM(U146:AY146),""))</f>
        <v>0</v>
      </c>
      <c r="BA146" s="296"/>
      <c r="BB146" s="297">
        <f>IF($BC$3="４週",AZ146/4,IF($BC$3="暦月",(AZ146/($BC$8/7)),""))</f>
        <v>0</v>
      </c>
      <c r="BC146" s="296"/>
      <c r="BD146" s="289"/>
      <c r="BE146" s="290"/>
      <c r="BF146" s="290"/>
      <c r="BG146" s="290"/>
      <c r="BH146" s="291"/>
    </row>
    <row r="147" spans="2:60" ht="20.25" customHeight="1" x14ac:dyDescent="0.4">
      <c r="B147" s="129"/>
      <c r="C147" s="271"/>
      <c r="D147" s="272"/>
      <c r="E147" s="273"/>
      <c r="F147" s="177"/>
      <c r="G147" s="173"/>
      <c r="H147" s="305"/>
      <c r="I147" s="255"/>
      <c r="J147" s="256"/>
      <c r="K147" s="256"/>
      <c r="L147" s="257"/>
      <c r="M147" s="245"/>
      <c r="N147" s="246"/>
      <c r="O147" s="247"/>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4"/>
      <c r="BA147" s="241"/>
      <c r="BB147" s="240"/>
      <c r="BC147" s="241"/>
      <c r="BD147" s="283"/>
      <c r="BE147" s="284"/>
      <c r="BF147" s="284"/>
      <c r="BG147" s="284"/>
      <c r="BH147" s="285"/>
    </row>
    <row r="148" spans="2:60" ht="20.25" customHeight="1" x14ac:dyDescent="0.4">
      <c r="B148" s="125">
        <f>B145+1</f>
        <v>43</v>
      </c>
      <c r="C148" s="274"/>
      <c r="D148" s="275"/>
      <c r="E148" s="276"/>
      <c r="F148" s="178">
        <f>C147</f>
        <v>0</v>
      </c>
      <c r="G148" s="174"/>
      <c r="H148" s="243"/>
      <c r="I148" s="258"/>
      <c r="J148" s="259"/>
      <c r="K148" s="259"/>
      <c r="L148" s="260"/>
      <c r="M148" s="248"/>
      <c r="N148" s="249"/>
      <c r="O148" s="250"/>
      <c r="P148" s="23" t="s">
        <v>73</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2">
        <f>IF($BC$3="４週",SUM(U148:AV148),IF($BC$3="暦月",SUM(U148:AY148),""))</f>
        <v>0</v>
      </c>
      <c r="BA148" s="293"/>
      <c r="BB148" s="294">
        <f>IF($BC$3="４週",AZ148/4,IF($BC$3="暦月",(AZ148/($BC$8/7)),""))</f>
        <v>0</v>
      </c>
      <c r="BC148" s="293"/>
      <c r="BD148" s="286"/>
      <c r="BE148" s="287"/>
      <c r="BF148" s="287"/>
      <c r="BG148" s="287"/>
      <c r="BH148" s="288"/>
    </row>
    <row r="149" spans="2:60" ht="20.25" customHeight="1" x14ac:dyDescent="0.4">
      <c r="B149" s="127"/>
      <c r="C149" s="277"/>
      <c r="D149" s="278"/>
      <c r="E149" s="279"/>
      <c r="F149" s="179"/>
      <c r="G149" s="175">
        <f>C147</f>
        <v>0</v>
      </c>
      <c r="H149" s="244"/>
      <c r="I149" s="261"/>
      <c r="J149" s="262"/>
      <c r="K149" s="262"/>
      <c r="L149" s="263"/>
      <c r="M149" s="251"/>
      <c r="N149" s="252"/>
      <c r="O149" s="253"/>
      <c r="P149" s="206" t="s">
        <v>74</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5">
        <f>IF($BC$3="４週",SUM(U149:AV149),IF($BC$3="暦月",SUM(U149:AY149),""))</f>
        <v>0</v>
      </c>
      <c r="BA149" s="296"/>
      <c r="BB149" s="297">
        <f>IF($BC$3="４週",AZ149/4,IF($BC$3="暦月",(AZ149/($BC$8/7)),""))</f>
        <v>0</v>
      </c>
      <c r="BC149" s="296"/>
      <c r="BD149" s="289"/>
      <c r="BE149" s="290"/>
      <c r="BF149" s="290"/>
      <c r="BG149" s="290"/>
      <c r="BH149" s="291"/>
    </row>
    <row r="150" spans="2:60" ht="20.25" customHeight="1" x14ac:dyDescent="0.4">
      <c r="B150" s="129"/>
      <c r="C150" s="271"/>
      <c r="D150" s="272"/>
      <c r="E150" s="273"/>
      <c r="F150" s="177"/>
      <c r="G150" s="173"/>
      <c r="H150" s="305"/>
      <c r="I150" s="255"/>
      <c r="J150" s="256"/>
      <c r="K150" s="256"/>
      <c r="L150" s="257"/>
      <c r="M150" s="245"/>
      <c r="N150" s="246"/>
      <c r="O150" s="247"/>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4"/>
      <c r="BA150" s="241"/>
      <c r="BB150" s="240"/>
      <c r="BC150" s="241"/>
      <c r="BD150" s="283"/>
      <c r="BE150" s="284"/>
      <c r="BF150" s="284"/>
      <c r="BG150" s="284"/>
      <c r="BH150" s="285"/>
    </row>
    <row r="151" spans="2:60" ht="20.25" customHeight="1" x14ac:dyDescent="0.4">
      <c r="B151" s="125">
        <f>B148+1</f>
        <v>44</v>
      </c>
      <c r="C151" s="274"/>
      <c r="D151" s="275"/>
      <c r="E151" s="276"/>
      <c r="F151" s="178">
        <f>C150</f>
        <v>0</v>
      </c>
      <c r="G151" s="174"/>
      <c r="H151" s="243"/>
      <c r="I151" s="258"/>
      <c r="J151" s="259"/>
      <c r="K151" s="259"/>
      <c r="L151" s="260"/>
      <c r="M151" s="248"/>
      <c r="N151" s="249"/>
      <c r="O151" s="250"/>
      <c r="P151" s="23" t="s">
        <v>73</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2">
        <f>IF($BC$3="４週",SUM(U151:AV151),IF($BC$3="暦月",SUM(U151:AY151),""))</f>
        <v>0</v>
      </c>
      <c r="BA151" s="293"/>
      <c r="BB151" s="294">
        <f>IF($BC$3="４週",AZ151/4,IF($BC$3="暦月",(AZ151/($BC$8/7)),""))</f>
        <v>0</v>
      </c>
      <c r="BC151" s="293"/>
      <c r="BD151" s="286"/>
      <c r="BE151" s="287"/>
      <c r="BF151" s="287"/>
      <c r="BG151" s="287"/>
      <c r="BH151" s="288"/>
    </row>
    <row r="152" spans="2:60" ht="20.25" customHeight="1" x14ac:dyDescent="0.4">
      <c r="B152" s="127"/>
      <c r="C152" s="277"/>
      <c r="D152" s="278"/>
      <c r="E152" s="279"/>
      <c r="F152" s="179"/>
      <c r="G152" s="175">
        <f>C150</f>
        <v>0</v>
      </c>
      <c r="H152" s="244"/>
      <c r="I152" s="261"/>
      <c r="J152" s="262"/>
      <c r="K152" s="262"/>
      <c r="L152" s="263"/>
      <c r="M152" s="251"/>
      <c r="N152" s="252"/>
      <c r="O152" s="253"/>
      <c r="P152" s="206" t="s">
        <v>74</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5">
        <f>IF($BC$3="４週",SUM(U152:AV152),IF($BC$3="暦月",SUM(U152:AY152),""))</f>
        <v>0</v>
      </c>
      <c r="BA152" s="296"/>
      <c r="BB152" s="297">
        <f>IF($BC$3="４週",AZ152/4,IF($BC$3="暦月",(AZ152/($BC$8/7)),""))</f>
        <v>0</v>
      </c>
      <c r="BC152" s="296"/>
      <c r="BD152" s="289"/>
      <c r="BE152" s="290"/>
      <c r="BF152" s="290"/>
      <c r="BG152" s="290"/>
      <c r="BH152" s="291"/>
    </row>
    <row r="153" spans="2:60" ht="20.25" customHeight="1" x14ac:dyDescent="0.4">
      <c r="B153" s="129"/>
      <c r="C153" s="271"/>
      <c r="D153" s="272"/>
      <c r="E153" s="273"/>
      <c r="F153" s="177"/>
      <c r="G153" s="173"/>
      <c r="H153" s="305"/>
      <c r="I153" s="255"/>
      <c r="J153" s="256"/>
      <c r="K153" s="256"/>
      <c r="L153" s="257"/>
      <c r="M153" s="245"/>
      <c r="N153" s="246"/>
      <c r="O153" s="247"/>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4"/>
      <c r="BA153" s="241"/>
      <c r="BB153" s="240"/>
      <c r="BC153" s="241"/>
      <c r="BD153" s="283"/>
      <c r="BE153" s="284"/>
      <c r="BF153" s="284"/>
      <c r="BG153" s="284"/>
      <c r="BH153" s="285"/>
    </row>
    <row r="154" spans="2:60" ht="20.25" customHeight="1" x14ac:dyDescent="0.4">
      <c r="B154" s="125">
        <f>B151+1</f>
        <v>45</v>
      </c>
      <c r="C154" s="274"/>
      <c r="D154" s="275"/>
      <c r="E154" s="276"/>
      <c r="F154" s="178">
        <f>C153</f>
        <v>0</v>
      </c>
      <c r="G154" s="174"/>
      <c r="H154" s="243"/>
      <c r="I154" s="258"/>
      <c r="J154" s="259"/>
      <c r="K154" s="259"/>
      <c r="L154" s="260"/>
      <c r="M154" s="248"/>
      <c r="N154" s="249"/>
      <c r="O154" s="250"/>
      <c r="P154" s="23" t="s">
        <v>73</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2">
        <f>IF($BC$3="４週",SUM(U154:AV154),IF($BC$3="暦月",SUM(U154:AY154),""))</f>
        <v>0</v>
      </c>
      <c r="BA154" s="293"/>
      <c r="BB154" s="294">
        <f>IF($BC$3="４週",AZ154/4,IF($BC$3="暦月",(AZ154/($BC$8/7)),""))</f>
        <v>0</v>
      </c>
      <c r="BC154" s="293"/>
      <c r="BD154" s="286"/>
      <c r="BE154" s="287"/>
      <c r="BF154" s="287"/>
      <c r="BG154" s="287"/>
      <c r="BH154" s="288"/>
    </row>
    <row r="155" spans="2:60" ht="20.25" customHeight="1" x14ac:dyDescent="0.4">
      <c r="B155" s="127"/>
      <c r="C155" s="277"/>
      <c r="D155" s="278"/>
      <c r="E155" s="279"/>
      <c r="F155" s="179"/>
      <c r="G155" s="175">
        <f>C153</f>
        <v>0</v>
      </c>
      <c r="H155" s="244"/>
      <c r="I155" s="261"/>
      <c r="J155" s="262"/>
      <c r="K155" s="262"/>
      <c r="L155" s="263"/>
      <c r="M155" s="251"/>
      <c r="N155" s="252"/>
      <c r="O155" s="253"/>
      <c r="P155" s="206" t="s">
        <v>74</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5">
        <f>IF($BC$3="４週",SUM(U155:AV155),IF($BC$3="暦月",SUM(U155:AY155),""))</f>
        <v>0</v>
      </c>
      <c r="BA155" s="296"/>
      <c r="BB155" s="297">
        <f>IF($BC$3="４週",AZ155/4,IF($BC$3="暦月",(AZ155/($BC$8/7)),""))</f>
        <v>0</v>
      </c>
      <c r="BC155" s="296"/>
      <c r="BD155" s="289"/>
      <c r="BE155" s="290"/>
      <c r="BF155" s="290"/>
      <c r="BG155" s="290"/>
      <c r="BH155" s="291"/>
    </row>
    <row r="156" spans="2:60" ht="20.25" customHeight="1" x14ac:dyDescent="0.4">
      <c r="B156" s="129"/>
      <c r="C156" s="271"/>
      <c r="D156" s="272"/>
      <c r="E156" s="273"/>
      <c r="F156" s="177"/>
      <c r="G156" s="173"/>
      <c r="H156" s="305"/>
      <c r="I156" s="255"/>
      <c r="J156" s="256"/>
      <c r="K156" s="256"/>
      <c r="L156" s="257"/>
      <c r="M156" s="245"/>
      <c r="N156" s="246"/>
      <c r="O156" s="247"/>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4"/>
      <c r="BA156" s="241"/>
      <c r="BB156" s="240"/>
      <c r="BC156" s="241"/>
      <c r="BD156" s="283"/>
      <c r="BE156" s="284"/>
      <c r="BF156" s="284"/>
      <c r="BG156" s="284"/>
      <c r="BH156" s="285"/>
    </row>
    <row r="157" spans="2:60" ht="20.25" customHeight="1" x14ac:dyDescent="0.4">
      <c r="B157" s="125">
        <f>B154+1</f>
        <v>46</v>
      </c>
      <c r="C157" s="274"/>
      <c r="D157" s="275"/>
      <c r="E157" s="276"/>
      <c r="F157" s="178">
        <f>C156</f>
        <v>0</v>
      </c>
      <c r="G157" s="174"/>
      <c r="H157" s="243"/>
      <c r="I157" s="258"/>
      <c r="J157" s="259"/>
      <c r="K157" s="259"/>
      <c r="L157" s="260"/>
      <c r="M157" s="248"/>
      <c r="N157" s="249"/>
      <c r="O157" s="250"/>
      <c r="P157" s="23" t="s">
        <v>73</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2">
        <f>IF($BC$3="４週",SUM(U157:AV157),IF($BC$3="暦月",SUM(U157:AY157),""))</f>
        <v>0</v>
      </c>
      <c r="BA157" s="293"/>
      <c r="BB157" s="294">
        <f>IF($BC$3="４週",AZ157/4,IF($BC$3="暦月",(AZ157/($BC$8/7)),""))</f>
        <v>0</v>
      </c>
      <c r="BC157" s="293"/>
      <c r="BD157" s="286"/>
      <c r="BE157" s="287"/>
      <c r="BF157" s="287"/>
      <c r="BG157" s="287"/>
      <c r="BH157" s="288"/>
    </row>
    <row r="158" spans="2:60" ht="20.25" customHeight="1" x14ac:dyDescent="0.4">
      <c r="B158" s="127"/>
      <c r="C158" s="277"/>
      <c r="D158" s="278"/>
      <c r="E158" s="279"/>
      <c r="F158" s="179"/>
      <c r="G158" s="175">
        <f>C156</f>
        <v>0</v>
      </c>
      <c r="H158" s="244"/>
      <c r="I158" s="261"/>
      <c r="J158" s="262"/>
      <c r="K158" s="262"/>
      <c r="L158" s="263"/>
      <c r="M158" s="251"/>
      <c r="N158" s="252"/>
      <c r="O158" s="253"/>
      <c r="P158" s="206" t="s">
        <v>74</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5">
        <f>IF($BC$3="４週",SUM(U158:AV158),IF($BC$3="暦月",SUM(U158:AY158),""))</f>
        <v>0</v>
      </c>
      <c r="BA158" s="296"/>
      <c r="BB158" s="297">
        <f>IF($BC$3="４週",AZ158/4,IF($BC$3="暦月",(AZ158/($BC$8/7)),""))</f>
        <v>0</v>
      </c>
      <c r="BC158" s="296"/>
      <c r="BD158" s="289"/>
      <c r="BE158" s="290"/>
      <c r="BF158" s="290"/>
      <c r="BG158" s="290"/>
      <c r="BH158" s="291"/>
    </row>
    <row r="159" spans="2:60" ht="20.25" customHeight="1" x14ac:dyDescent="0.4">
      <c r="B159" s="129"/>
      <c r="C159" s="271"/>
      <c r="D159" s="272"/>
      <c r="E159" s="273"/>
      <c r="F159" s="177"/>
      <c r="G159" s="173"/>
      <c r="H159" s="305"/>
      <c r="I159" s="255"/>
      <c r="J159" s="256"/>
      <c r="K159" s="256"/>
      <c r="L159" s="257"/>
      <c r="M159" s="245"/>
      <c r="N159" s="246"/>
      <c r="O159" s="247"/>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4"/>
      <c r="BA159" s="241"/>
      <c r="BB159" s="240"/>
      <c r="BC159" s="241"/>
      <c r="BD159" s="283"/>
      <c r="BE159" s="284"/>
      <c r="BF159" s="284"/>
      <c r="BG159" s="284"/>
      <c r="BH159" s="285"/>
    </row>
    <row r="160" spans="2:60" ht="20.25" customHeight="1" x14ac:dyDescent="0.4">
      <c r="B160" s="125">
        <f>B157+1</f>
        <v>47</v>
      </c>
      <c r="C160" s="274"/>
      <c r="D160" s="275"/>
      <c r="E160" s="276"/>
      <c r="F160" s="178">
        <f>C159</f>
        <v>0</v>
      </c>
      <c r="G160" s="174"/>
      <c r="H160" s="243"/>
      <c r="I160" s="258"/>
      <c r="J160" s="259"/>
      <c r="K160" s="259"/>
      <c r="L160" s="260"/>
      <c r="M160" s="248"/>
      <c r="N160" s="249"/>
      <c r="O160" s="250"/>
      <c r="P160" s="23" t="s">
        <v>73</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2">
        <f>IF($BC$3="４週",SUM(U160:AV160),IF($BC$3="暦月",SUM(U160:AY160),""))</f>
        <v>0</v>
      </c>
      <c r="BA160" s="293"/>
      <c r="BB160" s="294">
        <f>IF($BC$3="４週",AZ160/4,IF($BC$3="暦月",(AZ160/($BC$8/7)),""))</f>
        <v>0</v>
      </c>
      <c r="BC160" s="293"/>
      <c r="BD160" s="286"/>
      <c r="BE160" s="287"/>
      <c r="BF160" s="287"/>
      <c r="BG160" s="287"/>
      <c r="BH160" s="288"/>
    </row>
    <row r="161" spans="2:60" ht="20.25" customHeight="1" x14ac:dyDescent="0.4">
      <c r="B161" s="127"/>
      <c r="C161" s="277"/>
      <c r="D161" s="278"/>
      <c r="E161" s="279"/>
      <c r="F161" s="179"/>
      <c r="G161" s="175">
        <f>C159</f>
        <v>0</v>
      </c>
      <c r="H161" s="244"/>
      <c r="I161" s="261"/>
      <c r="J161" s="262"/>
      <c r="K161" s="262"/>
      <c r="L161" s="263"/>
      <c r="M161" s="251"/>
      <c r="N161" s="252"/>
      <c r="O161" s="253"/>
      <c r="P161" s="206" t="s">
        <v>74</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5">
        <f>IF($BC$3="４週",SUM(U161:AV161),IF($BC$3="暦月",SUM(U161:AY161),""))</f>
        <v>0</v>
      </c>
      <c r="BA161" s="296"/>
      <c r="BB161" s="297">
        <f>IF($BC$3="４週",AZ161/4,IF($BC$3="暦月",(AZ161/($BC$8/7)),""))</f>
        <v>0</v>
      </c>
      <c r="BC161" s="296"/>
      <c r="BD161" s="289"/>
      <c r="BE161" s="290"/>
      <c r="BF161" s="290"/>
      <c r="BG161" s="290"/>
      <c r="BH161" s="291"/>
    </row>
    <row r="162" spans="2:60" ht="20.25" customHeight="1" x14ac:dyDescent="0.4">
      <c r="B162" s="129"/>
      <c r="C162" s="271"/>
      <c r="D162" s="272"/>
      <c r="E162" s="273"/>
      <c r="F162" s="177"/>
      <c r="G162" s="173"/>
      <c r="H162" s="305"/>
      <c r="I162" s="255"/>
      <c r="J162" s="256"/>
      <c r="K162" s="256"/>
      <c r="L162" s="257"/>
      <c r="M162" s="245"/>
      <c r="N162" s="246"/>
      <c r="O162" s="247"/>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4"/>
      <c r="BA162" s="241"/>
      <c r="BB162" s="240"/>
      <c r="BC162" s="241"/>
      <c r="BD162" s="283"/>
      <c r="BE162" s="284"/>
      <c r="BF162" s="284"/>
      <c r="BG162" s="284"/>
      <c r="BH162" s="285"/>
    </row>
    <row r="163" spans="2:60" ht="20.25" customHeight="1" x14ac:dyDescent="0.4">
      <c r="B163" s="125">
        <f>B160+1</f>
        <v>48</v>
      </c>
      <c r="C163" s="274"/>
      <c r="D163" s="275"/>
      <c r="E163" s="276"/>
      <c r="F163" s="178">
        <f>C162</f>
        <v>0</v>
      </c>
      <c r="G163" s="174"/>
      <c r="H163" s="243"/>
      <c r="I163" s="258"/>
      <c r="J163" s="259"/>
      <c r="K163" s="259"/>
      <c r="L163" s="260"/>
      <c r="M163" s="248"/>
      <c r="N163" s="249"/>
      <c r="O163" s="250"/>
      <c r="P163" s="23" t="s">
        <v>73</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2">
        <f>IF($BC$3="４週",SUM(U163:AV163),IF($BC$3="暦月",SUM(U163:AY163),""))</f>
        <v>0</v>
      </c>
      <c r="BA163" s="293"/>
      <c r="BB163" s="294">
        <f>IF($BC$3="４週",AZ163/4,IF($BC$3="暦月",(AZ163/($BC$8/7)),""))</f>
        <v>0</v>
      </c>
      <c r="BC163" s="293"/>
      <c r="BD163" s="286"/>
      <c r="BE163" s="287"/>
      <c r="BF163" s="287"/>
      <c r="BG163" s="287"/>
      <c r="BH163" s="288"/>
    </row>
    <row r="164" spans="2:60" ht="20.25" customHeight="1" x14ac:dyDescent="0.4">
      <c r="B164" s="127"/>
      <c r="C164" s="277"/>
      <c r="D164" s="278"/>
      <c r="E164" s="279"/>
      <c r="F164" s="179"/>
      <c r="G164" s="175">
        <f>C162</f>
        <v>0</v>
      </c>
      <c r="H164" s="244"/>
      <c r="I164" s="261"/>
      <c r="J164" s="262"/>
      <c r="K164" s="262"/>
      <c r="L164" s="263"/>
      <c r="M164" s="251"/>
      <c r="N164" s="252"/>
      <c r="O164" s="253"/>
      <c r="P164" s="206" t="s">
        <v>74</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5">
        <f>IF($BC$3="４週",SUM(U164:AV164),IF($BC$3="暦月",SUM(U164:AY164),""))</f>
        <v>0</v>
      </c>
      <c r="BA164" s="296"/>
      <c r="BB164" s="297">
        <f>IF($BC$3="４週",AZ164/4,IF($BC$3="暦月",(AZ164/($BC$8/7)),""))</f>
        <v>0</v>
      </c>
      <c r="BC164" s="296"/>
      <c r="BD164" s="289"/>
      <c r="BE164" s="290"/>
      <c r="BF164" s="290"/>
      <c r="BG164" s="290"/>
      <c r="BH164" s="291"/>
    </row>
    <row r="165" spans="2:60" ht="20.25" customHeight="1" x14ac:dyDescent="0.4">
      <c r="B165" s="129"/>
      <c r="C165" s="271"/>
      <c r="D165" s="272"/>
      <c r="E165" s="273"/>
      <c r="F165" s="177"/>
      <c r="G165" s="173"/>
      <c r="H165" s="305"/>
      <c r="I165" s="255"/>
      <c r="J165" s="256"/>
      <c r="K165" s="256"/>
      <c r="L165" s="257"/>
      <c r="M165" s="245"/>
      <c r="N165" s="246"/>
      <c r="O165" s="247"/>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4"/>
      <c r="BA165" s="241"/>
      <c r="BB165" s="240"/>
      <c r="BC165" s="241"/>
      <c r="BD165" s="283"/>
      <c r="BE165" s="284"/>
      <c r="BF165" s="284"/>
      <c r="BG165" s="284"/>
      <c r="BH165" s="285"/>
    </row>
    <row r="166" spans="2:60" ht="20.25" customHeight="1" x14ac:dyDescent="0.4">
      <c r="B166" s="125">
        <f>B163+1</f>
        <v>49</v>
      </c>
      <c r="C166" s="274"/>
      <c r="D166" s="275"/>
      <c r="E166" s="276"/>
      <c r="F166" s="178">
        <f>C165</f>
        <v>0</v>
      </c>
      <c r="G166" s="174"/>
      <c r="H166" s="243"/>
      <c r="I166" s="258"/>
      <c r="J166" s="259"/>
      <c r="K166" s="259"/>
      <c r="L166" s="260"/>
      <c r="M166" s="248"/>
      <c r="N166" s="249"/>
      <c r="O166" s="250"/>
      <c r="P166" s="23" t="s">
        <v>73</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2">
        <f>IF($BC$3="４週",SUM(U166:AV166),IF($BC$3="暦月",SUM(U166:AY166),""))</f>
        <v>0</v>
      </c>
      <c r="BA166" s="293"/>
      <c r="BB166" s="294">
        <f>IF($BC$3="４週",AZ166/4,IF($BC$3="暦月",(AZ166/($BC$8/7)),""))</f>
        <v>0</v>
      </c>
      <c r="BC166" s="293"/>
      <c r="BD166" s="286"/>
      <c r="BE166" s="287"/>
      <c r="BF166" s="287"/>
      <c r="BG166" s="287"/>
      <c r="BH166" s="288"/>
    </row>
    <row r="167" spans="2:60" ht="20.25" customHeight="1" x14ac:dyDescent="0.4">
      <c r="B167" s="127"/>
      <c r="C167" s="277"/>
      <c r="D167" s="278"/>
      <c r="E167" s="279"/>
      <c r="F167" s="179"/>
      <c r="G167" s="175">
        <f>C165</f>
        <v>0</v>
      </c>
      <c r="H167" s="244"/>
      <c r="I167" s="261"/>
      <c r="J167" s="262"/>
      <c r="K167" s="262"/>
      <c r="L167" s="263"/>
      <c r="M167" s="251"/>
      <c r="N167" s="252"/>
      <c r="O167" s="253"/>
      <c r="P167" s="206" t="s">
        <v>74</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5">
        <f>IF($BC$3="４週",SUM(U167:AV167),IF($BC$3="暦月",SUM(U167:AY167),""))</f>
        <v>0</v>
      </c>
      <c r="BA167" s="296"/>
      <c r="BB167" s="297">
        <f>IF($BC$3="４週",AZ167/4,IF($BC$3="暦月",(AZ167/($BC$8/7)),""))</f>
        <v>0</v>
      </c>
      <c r="BC167" s="296"/>
      <c r="BD167" s="289"/>
      <c r="BE167" s="290"/>
      <c r="BF167" s="290"/>
      <c r="BG167" s="290"/>
      <c r="BH167" s="291"/>
    </row>
    <row r="168" spans="2:60" ht="20.25" customHeight="1" x14ac:dyDescent="0.4">
      <c r="B168" s="129"/>
      <c r="C168" s="271"/>
      <c r="D168" s="272"/>
      <c r="E168" s="273"/>
      <c r="F168" s="177"/>
      <c r="G168" s="173"/>
      <c r="H168" s="305"/>
      <c r="I168" s="255"/>
      <c r="J168" s="256"/>
      <c r="K168" s="256"/>
      <c r="L168" s="257"/>
      <c r="M168" s="245"/>
      <c r="N168" s="246"/>
      <c r="O168" s="247"/>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4"/>
      <c r="BA168" s="241"/>
      <c r="BB168" s="240"/>
      <c r="BC168" s="241"/>
      <c r="BD168" s="283"/>
      <c r="BE168" s="284"/>
      <c r="BF168" s="284"/>
      <c r="BG168" s="284"/>
      <c r="BH168" s="285"/>
    </row>
    <row r="169" spans="2:60" ht="20.25" customHeight="1" x14ac:dyDescent="0.4">
      <c r="B169" s="125">
        <f>B166+1</f>
        <v>50</v>
      </c>
      <c r="C169" s="274"/>
      <c r="D169" s="275"/>
      <c r="E169" s="276"/>
      <c r="F169" s="178">
        <f>C168</f>
        <v>0</v>
      </c>
      <c r="G169" s="174"/>
      <c r="H169" s="243"/>
      <c r="I169" s="258"/>
      <c r="J169" s="259"/>
      <c r="K169" s="259"/>
      <c r="L169" s="260"/>
      <c r="M169" s="248"/>
      <c r="N169" s="249"/>
      <c r="O169" s="250"/>
      <c r="P169" s="23" t="s">
        <v>73</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2">
        <f>IF($BC$3="４週",SUM(U169:AV169),IF($BC$3="暦月",SUM(U169:AY169),""))</f>
        <v>0</v>
      </c>
      <c r="BA169" s="293"/>
      <c r="BB169" s="294">
        <f>IF($BC$3="４週",AZ169/4,IF($BC$3="暦月",(AZ169/($BC$8/7)),""))</f>
        <v>0</v>
      </c>
      <c r="BC169" s="293"/>
      <c r="BD169" s="286"/>
      <c r="BE169" s="287"/>
      <c r="BF169" s="287"/>
      <c r="BG169" s="287"/>
      <c r="BH169" s="288"/>
    </row>
    <row r="170" spans="2:60" ht="20.25" customHeight="1" thickBot="1" x14ac:dyDescent="0.45">
      <c r="B170" s="127"/>
      <c r="C170" s="277"/>
      <c r="D170" s="278"/>
      <c r="E170" s="279"/>
      <c r="F170" s="179"/>
      <c r="G170" s="175">
        <f>C168</f>
        <v>0</v>
      </c>
      <c r="H170" s="244"/>
      <c r="I170" s="261"/>
      <c r="J170" s="262"/>
      <c r="K170" s="262"/>
      <c r="L170" s="263"/>
      <c r="M170" s="251"/>
      <c r="N170" s="252"/>
      <c r="O170" s="253"/>
      <c r="P170" s="206" t="s">
        <v>74</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5">
        <f>IF($BC$3="４週",SUM(U170:AV170),IF($BC$3="暦月",SUM(U170:AY170),""))</f>
        <v>0</v>
      </c>
      <c r="BA170" s="296"/>
      <c r="BB170" s="297">
        <f>IF($BC$3="４週",AZ170/4,IF($BC$3="暦月",(AZ170/($BC$8/7)),""))</f>
        <v>0</v>
      </c>
      <c r="BC170" s="296"/>
      <c r="BD170" s="289"/>
      <c r="BE170" s="290"/>
      <c r="BF170" s="290"/>
      <c r="BG170" s="290"/>
      <c r="BH170" s="291"/>
    </row>
    <row r="171" spans="2:60" ht="20.25" customHeight="1" x14ac:dyDescent="0.4">
      <c r="B171" s="326" t="s">
        <v>230</v>
      </c>
      <c r="C171" s="327"/>
      <c r="D171" s="327"/>
      <c r="E171" s="327"/>
      <c r="F171" s="327"/>
      <c r="G171" s="327"/>
      <c r="H171" s="327"/>
      <c r="I171" s="327"/>
      <c r="J171" s="327"/>
      <c r="K171" s="327"/>
      <c r="L171" s="327"/>
      <c r="M171" s="327"/>
      <c r="N171" s="327"/>
      <c r="O171" s="327"/>
      <c r="P171" s="327"/>
      <c r="Q171" s="327"/>
      <c r="R171" s="327"/>
      <c r="S171" s="327"/>
      <c r="T171" s="328"/>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08"/>
      <c r="BA171" s="309"/>
      <c r="BB171" s="314"/>
      <c r="BC171" s="315"/>
      <c r="BD171" s="315"/>
      <c r="BE171" s="315"/>
      <c r="BF171" s="315"/>
      <c r="BG171" s="315"/>
      <c r="BH171" s="316"/>
    </row>
    <row r="172" spans="2:60" ht="20.25" customHeight="1" x14ac:dyDescent="0.4">
      <c r="B172" s="329" t="s">
        <v>231</v>
      </c>
      <c r="C172" s="330"/>
      <c r="D172" s="330"/>
      <c r="E172" s="330"/>
      <c r="F172" s="330"/>
      <c r="G172" s="330"/>
      <c r="H172" s="330"/>
      <c r="I172" s="330"/>
      <c r="J172" s="330"/>
      <c r="K172" s="330"/>
      <c r="L172" s="330"/>
      <c r="M172" s="330"/>
      <c r="N172" s="330"/>
      <c r="O172" s="330"/>
      <c r="P172" s="330"/>
      <c r="Q172" s="330"/>
      <c r="R172" s="330"/>
      <c r="S172" s="330"/>
      <c r="T172" s="331"/>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0"/>
      <c r="BA172" s="311"/>
      <c r="BB172" s="317"/>
      <c r="BC172" s="318"/>
      <c r="BD172" s="318"/>
      <c r="BE172" s="318"/>
      <c r="BF172" s="318"/>
      <c r="BG172" s="318"/>
      <c r="BH172" s="319"/>
    </row>
    <row r="173" spans="2:60" ht="20.25" customHeight="1" x14ac:dyDescent="0.4">
      <c r="B173" s="329" t="s">
        <v>232</v>
      </c>
      <c r="C173" s="330"/>
      <c r="D173" s="330"/>
      <c r="E173" s="330"/>
      <c r="F173" s="330"/>
      <c r="G173" s="330"/>
      <c r="H173" s="330"/>
      <c r="I173" s="330"/>
      <c r="J173" s="330"/>
      <c r="K173" s="330"/>
      <c r="L173" s="330"/>
      <c r="M173" s="330"/>
      <c r="N173" s="330"/>
      <c r="O173" s="330"/>
      <c r="P173" s="330"/>
      <c r="Q173" s="330"/>
      <c r="R173" s="330"/>
      <c r="S173" s="330"/>
      <c r="T173" s="331"/>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0"/>
      <c r="BA173" s="311"/>
      <c r="BB173" s="317"/>
      <c r="BC173" s="318"/>
      <c r="BD173" s="318"/>
      <c r="BE173" s="318"/>
      <c r="BF173" s="318"/>
      <c r="BG173" s="318"/>
      <c r="BH173" s="319"/>
    </row>
    <row r="174" spans="2:60" ht="20.25" customHeight="1" x14ac:dyDescent="0.4">
      <c r="B174" s="329" t="s">
        <v>233</v>
      </c>
      <c r="C174" s="330"/>
      <c r="D174" s="330"/>
      <c r="E174" s="330"/>
      <c r="F174" s="330"/>
      <c r="G174" s="330"/>
      <c r="H174" s="330"/>
      <c r="I174" s="330"/>
      <c r="J174" s="330"/>
      <c r="K174" s="330"/>
      <c r="L174" s="330"/>
      <c r="M174" s="330"/>
      <c r="N174" s="330"/>
      <c r="O174" s="330"/>
      <c r="P174" s="330"/>
      <c r="Q174" s="330"/>
      <c r="R174" s="330"/>
      <c r="S174" s="330"/>
      <c r="T174" s="331"/>
      <c r="U174" s="224"/>
      <c r="V174" s="225"/>
      <c r="W174" s="225"/>
      <c r="X174" s="225"/>
      <c r="Y174" s="225"/>
      <c r="Z174" s="225"/>
      <c r="AA174" s="229"/>
      <c r="AB174" s="230"/>
      <c r="AC174" s="225"/>
      <c r="AD174" s="225"/>
      <c r="AE174" s="225"/>
      <c r="AF174" s="225"/>
      <c r="AG174" s="225"/>
      <c r="AH174" s="229"/>
      <c r="AI174" s="230"/>
      <c r="AJ174" s="225"/>
      <c r="AK174" s="225"/>
      <c r="AL174" s="225"/>
      <c r="AM174" s="225"/>
      <c r="AN174" s="225"/>
      <c r="AO174" s="229"/>
      <c r="AP174" s="230"/>
      <c r="AQ174" s="225"/>
      <c r="AR174" s="225"/>
      <c r="AS174" s="225"/>
      <c r="AT174" s="225"/>
      <c r="AU174" s="225"/>
      <c r="AV174" s="229"/>
      <c r="AW174" s="230"/>
      <c r="AX174" s="225"/>
      <c r="AY174" s="228"/>
      <c r="AZ174" s="312"/>
      <c r="BA174" s="313"/>
      <c r="BB174" s="317"/>
      <c r="BC174" s="318"/>
      <c r="BD174" s="318"/>
      <c r="BE174" s="318"/>
      <c r="BF174" s="318"/>
      <c r="BG174" s="318"/>
      <c r="BH174" s="319"/>
    </row>
    <row r="175" spans="2:60" ht="20.25" customHeight="1" x14ac:dyDescent="0.4">
      <c r="B175" s="329" t="s">
        <v>234</v>
      </c>
      <c r="C175" s="330"/>
      <c r="D175" s="330"/>
      <c r="E175" s="330"/>
      <c r="F175" s="330"/>
      <c r="G175" s="330"/>
      <c r="H175" s="330"/>
      <c r="I175" s="330"/>
      <c r="J175" s="330"/>
      <c r="K175" s="330"/>
      <c r="L175" s="330"/>
      <c r="M175" s="330"/>
      <c r="N175" s="330"/>
      <c r="O175" s="330"/>
      <c r="P175" s="330"/>
      <c r="Q175" s="330"/>
      <c r="R175" s="330"/>
      <c r="S175" s="330"/>
      <c r="T175" s="331"/>
      <c r="U175" s="231" t="str">
        <f t="shared" ref="U175:AY175" si="1">IF(SUMIF($F$21:$F$68,"介護従業者",U21:U68)=0,"",SUMIF($F$21:$F$68,"介護従業者",U21:U68))</f>
        <v/>
      </c>
      <c r="V175" s="232" t="str">
        <f t="shared" si="1"/>
        <v/>
      </c>
      <c r="W175" s="232" t="str">
        <f t="shared" si="1"/>
        <v/>
      </c>
      <c r="X175" s="232" t="str">
        <f t="shared" si="1"/>
        <v/>
      </c>
      <c r="Y175" s="232" t="str">
        <f t="shared" si="1"/>
        <v/>
      </c>
      <c r="Z175" s="232" t="str">
        <f t="shared" si="1"/>
        <v/>
      </c>
      <c r="AA175" s="233" t="str">
        <f t="shared" si="1"/>
        <v/>
      </c>
      <c r="AB175" s="231" t="str">
        <f t="shared" si="1"/>
        <v/>
      </c>
      <c r="AC175" s="232" t="str">
        <f t="shared" si="1"/>
        <v/>
      </c>
      <c r="AD175" s="232" t="str">
        <f t="shared" si="1"/>
        <v/>
      </c>
      <c r="AE175" s="232" t="str">
        <f t="shared" si="1"/>
        <v/>
      </c>
      <c r="AF175" s="232" t="str">
        <f t="shared" si="1"/>
        <v/>
      </c>
      <c r="AG175" s="232" t="str">
        <f t="shared" si="1"/>
        <v/>
      </c>
      <c r="AH175" s="233" t="str">
        <f t="shared" si="1"/>
        <v/>
      </c>
      <c r="AI175" s="231" t="str">
        <f t="shared" si="1"/>
        <v/>
      </c>
      <c r="AJ175" s="232" t="str">
        <f t="shared" si="1"/>
        <v/>
      </c>
      <c r="AK175" s="232" t="str">
        <f t="shared" si="1"/>
        <v/>
      </c>
      <c r="AL175" s="232" t="str">
        <f t="shared" si="1"/>
        <v/>
      </c>
      <c r="AM175" s="232" t="str">
        <f t="shared" si="1"/>
        <v/>
      </c>
      <c r="AN175" s="232" t="str">
        <f t="shared" si="1"/>
        <v/>
      </c>
      <c r="AO175" s="233" t="str">
        <f t="shared" si="1"/>
        <v/>
      </c>
      <c r="AP175" s="231" t="str">
        <f t="shared" si="1"/>
        <v/>
      </c>
      <c r="AQ175" s="232" t="str">
        <f t="shared" si="1"/>
        <v/>
      </c>
      <c r="AR175" s="232" t="str">
        <f t="shared" si="1"/>
        <v/>
      </c>
      <c r="AS175" s="232" t="str">
        <f t="shared" si="1"/>
        <v/>
      </c>
      <c r="AT175" s="232" t="str">
        <f t="shared" si="1"/>
        <v/>
      </c>
      <c r="AU175" s="232" t="str">
        <f t="shared" si="1"/>
        <v/>
      </c>
      <c r="AV175" s="233" t="str">
        <f t="shared" si="1"/>
        <v/>
      </c>
      <c r="AW175" s="231" t="str">
        <f t="shared" si="1"/>
        <v/>
      </c>
      <c r="AX175" s="232" t="str">
        <f t="shared" si="1"/>
        <v/>
      </c>
      <c r="AY175" s="232" t="str">
        <f t="shared" si="1"/>
        <v/>
      </c>
      <c r="AZ175" s="332">
        <f>IF($BC$3="４週",SUM(U175:AV175),IF($BC$3="暦月",SUM(U175:AY175),""))</f>
        <v>0</v>
      </c>
      <c r="BA175" s="333"/>
      <c r="BB175" s="317"/>
      <c r="BC175" s="318"/>
      <c r="BD175" s="318"/>
      <c r="BE175" s="318"/>
      <c r="BF175" s="318"/>
      <c r="BG175" s="318"/>
      <c r="BH175" s="319"/>
    </row>
    <row r="176" spans="2:60" ht="20.25" customHeight="1" thickBot="1" x14ac:dyDescent="0.45">
      <c r="B176" s="323" t="s">
        <v>235</v>
      </c>
      <c r="C176" s="324"/>
      <c r="D176" s="324"/>
      <c r="E176" s="324"/>
      <c r="F176" s="324"/>
      <c r="G176" s="324"/>
      <c r="H176" s="324"/>
      <c r="I176" s="324"/>
      <c r="J176" s="324"/>
      <c r="K176" s="324"/>
      <c r="L176" s="324"/>
      <c r="M176" s="324"/>
      <c r="N176" s="324"/>
      <c r="O176" s="324"/>
      <c r="P176" s="324"/>
      <c r="Q176" s="324"/>
      <c r="R176" s="324"/>
      <c r="S176" s="324"/>
      <c r="T176" s="325"/>
      <c r="U176" s="234" t="str">
        <f t="shared" ref="U176:AY176" si="2">IF(SUMIF($G$21:$G$68,"介護従業者",U21:U68)=0,"",SUMIF($G$21:$G$68,"介護従業者",U21:U68))</f>
        <v/>
      </c>
      <c r="V176" s="235" t="str">
        <f t="shared" si="2"/>
        <v/>
      </c>
      <c r="W176" s="235" t="str">
        <f t="shared" si="2"/>
        <v/>
      </c>
      <c r="X176" s="235" t="str">
        <f t="shared" si="2"/>
        <v/>
      </c>
      <c r="Y176" s="235" t="str">
        <f t="shared" si="2"/>
        <v/>
      </c>
      <c r="Z176" s="235" t="str">
        <f t="shared" si="2"/>
        <v/>
      </c>
      <c r="AA176" s="236" t="str">
        <f t="shared" si="2"/>
        <v/>
      </c>
      <c r="AB176" s="237" t="str">
        <f t="shared" si="2"/>
        <v/>
      </c>
      <c r="AC176" s="235" t="str">
        <f t="shared" si="2"/>
        <v/>
      </c>
      <c r="AD176" s="235" t="str">
        <f t="shared" si="2"/>
        <v/>
      </c>
      <c r="AE176" s="235" t="str">
        <f t="shared" si="2"/>
        <v/>
      </c>
      <c r="AF176" s="235" t="str">
        <f t="shared" si="2"/>
        <v/>
      </c>
      <c r="AG176" s="235" t="str">
        <f t="shared" si="2"/>
        <v/>
      </c>
      <c r="AH176" s="236" t="str">
        <f t="shared" si="2"/>
        <v/>
      </c>
      <c r="AI176" s="237" t="str">
        <f t="shared" si="2"/>
        <v/>
      </c>
      <c r="AJ176" s="235" t="str">
        <f t="shared" si="2"/>
        <v/>
      </c>
      <c r="AK176" s="235" t="str">
        <f t="shared" si="2"/>
        <v/>
      </c>
      <c r="AL176" s="235" t="str">
        <f t="shared" si="2"/>
        <v/>
      </c>
      <c r="AM176" s="235" t="str">
        <f t="shared" si="2"/>
        <v/>
      </c>
      <c r="AN176" s="235" t="str">
        <f t="shared" si="2"/>
        <v/>
      </c>
      <c r="AO176" s="236" t="str">
        <f t="shared" si="2"/>
        <v/>
      </c>
      <c r="AP176" s="237" t="str">
        <f t="shared" si="2"/>
        <v/>
      </c>
      <c r="AQ176" s="235" t="str">
        <f t="shared" si="2"/>
        <v/>
      </c>
      <c r="AR176" s="235" t="str">
        <f t="shared" si="2"/>
        <v/>
      </c>
      <c r="AS176" s="235" t="str">
        <f t="shared" si="2"/>
        <v/>
      </c>
      <c r="AT176" s="235" t="str">
        <f t="shared" si="2"/>
        <v/>
      </c>
      <c r="AU176" s="235" t="str">
        <f t="shared" si="2"/>
        <v/>
      </c>
      <c r="AV176" s="236" t="str">
        <f t="shared" si="2"/>
        <v/>
      </c>
      <c r="AW176" s="237" t="str">
        <f t="shared" si="2"/>
        <v/>
      </c>
      <c r="AX176" s="235" t="str">
        <f t="shared" si="2"/>
        <v/>
      </c>
      <c r="AY176" s="238" t="str">
        <f t="shared" si="2"/>
        <v/>
      </c>
      <c r="AZ176" s="306">
        <f>IF($BC$3="４週",SUM(U176:AV176),IF($BC$3="暦月",SUM(U176:AY176),""))</f>
        <v>0</v>
      </c>
      <c r="BA176" s="307"/>
      <c r="BB176" s="320"/>
      <c r="BC176" s="321"/>
      <c r="BD176" s="321"/>
      <c r="BE176" s="321"/>
      <c r="BF176" s="321"/>
      <c r="BG176" s="321"/>
      <c r="BH176" s="322"/>
    </row>
    <row r="177" spans="3:60" s="47" customFormat="1" ht="20.25" customHeight="1" x14ac:dyDescent="0.4">
      <c r="C177" s="48"/>
      <c r="D177" s="48"/>
      <c r="E177" s="48"/>
      <c r="F177" s="48"/>
      <c r="G177" s="48"/>
      <c r="R177" s="50"/>
      <c r="BH177" s="49"/>
    </row>
    <row r="178" spans="3:60" ht="20.25" customHeight="1" x14ac:dyDescent="0.4"/>
    <row r="179" spans="3:60" ht="20.25" customHeight="1" x14ac:dyDescent="0.4"/>
    <row r="180" spans="3:60" ht="20.25" customHeight="1" x14ac:dyDescent="0.4"/>
    <row r="181" spans="3:60" ht="20.25" customHeight="1" x14ac:dyDescent="0.4"/>
    <row r="182" spans="3:60" ht="20.25" customHeight="1" x14ac:dyDescent="0.4"/>
    <row r="183" spans="3:60" ht="20.25" customHeight="1" x14ac:dyDescent="0.4"/>
    <row r="184" spans="3:60" ht="20.25" customHeight="1" x14ac:dyDescent="0.4"/>
    <row r="185" spans="3:60" ht="20.25" customHeight="1" x14ac:dyDescent="0.4"/>
    <row r="186" spans="3:60" ht="20.25" customHeight="1" x14ac:dyDescent="0.4"/>
    <row r="187" spans="3:60" ht="20.25" customHeight="1" x14ac:dyDescent="0.4"/>
    <row r="188" spans="3:60" ht="20.25" customHeight="1" x14ac:dyDescent="0.4"/>
    <row r="189" spans="3:60" ht="20.25" customHeight="1" x14ac:dyDescent="0.4"/>
    <row r="190" spans="3:60" ht="20.25" customHeight="1" x14ac:dyDescent="0.4"/>
    <row r="191" spans="3:60" ht="20.25" customHeight="1" x14ac:dyDescent="0.4"/>
    <row r="192" spans="3: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4"/>
      <c r="D233" s="14"/>
      <c r="E233" s="14"/>
      <c r="F233" s="14"/>
      <c r="G233" s="14"/>
      <c r="H233" s="14"/>
      <c r="I233" s="12"/>
      <c r="J233" s="12"/>
      <c r="K233" s="11"/>
      <c r="L233" s="11"/>
      <c r="M233" s="11"/>
      <c r="N233" s="11"/>
      <c r="O233" s="11"/>
      <c r="P233" s="11"/>
    </row>
    <row r="234" spans="1:57" x14ac:dyDescent="0.4">
      <c r="A234" s="11"/>
      <c r="B234" s="11"/>
      <c r="C234" s="14"/>
      <c r="D234" s="14"/>
      <c r="E234" s="14"/>
      <c r="F234" s="14"/>
      <c r="G234" s="14"/>
      <c r="H234" s="14"/>
      <c r="I234" s="12"/>
      <c r="J234" s="12"/>
      <c r="K234" s="11"/>
      <c r="L234" s="11"/>
      <c r="M234" s="11"/>
      <c r="N234" s="11"/>
      <c r="O234" s="11"/>
      <c r="P234" s="11"/>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sheetData>
  <sheetProtection insertRows="0" deleteRows="0"/>
  <mergeCells count="59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4"/>
    <mergeCell ref="BB171:BH176"/>
    <mergeCell ref="B172:T172"/>
    <mergeCell ref="B173:T173"/>
    <mergeCell ref="B174:T174"/>
    <mergeCell ref="B175:T175"/>
    <mergeCell ref="AZ175:BA175"/>
    <mergeCell ref="B176:T176"/>
    <mergeCell ref="AZ176:BA176"/>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586" priority="415">
      <formula>OR(U$171=$B22,U$172=$B22)</formula>
    </cfRule>
  </conditionalFormatting>
  <conditionalFormatting sqref="U22:AA23">
    <cfRule type="expression" dxfId="585" priority="414">
      <formula>INDIRECT(ADDRESS(ROW(),COLUMN()))=TRUNC(INDIRECT(ADDRESS(ROW(),COLUMN())))</formula>
    </cfRule>
  </conditionalFormatting>
  <conditionalFormatting sqref="AZ22:BC23">
    <cfRule type="expression" dxfId="584" priority="413">
      <formula>INDIRECT(ADDRESS(ROW(),COLUMN()))=TRUNC(INDIRECT(ADDRESS(ROW(),COLUMN())))</formula>
    </cfRule>
  </conditionalFormatting>
  <conditionalFormatting sqref="AZ25:BC26">
    <cfRule type="expression" dxfId="583" priority="412">
      <formula>INDIRECT(ADDRESS(ROW(),COLUMN()))=TRUNC(INDIRECT(ADDRESS(ROW(),COLUMN())))</formula>
    </cfRule>
  </conditionalFormatting>
  <conditionalFormatting sqref="AZ28:BC29">
    <cfRule type="expression" dxfId="582" priority="411">
      <formula>INDIRECT(ADDRESS(ROW(),COLUMN()))=TRUNC(INDIRECT(ADDRESS(ROW(),COLUMN())))</formula>
    </cfRule>
  </conditionalFormatting>
  <conditionalFormatting sqref="AZ31:BC32">
    <cfRule type="expression" dxfId="581" priority="410">
      <formula>INDIRECT(ADDRESS(ROW(),COLUMN()))=TRUNC(INDIRECT(ADDRESS(ROW(),COLUMN())))</formula>
    </cfRule>
  </conditionalFormatting>
  <conditionalFormatting sqref="AZ34:BC35">
    <cfRule type="expression" dxfId="580" priority="409">
      <formula>INDIRECT(ADDRESS(ROW(),COLUMN()))=TRUNC(INDIRECT(ADDRESS(ROW(),COLUMN())))</formula>
    </cfRule>
  </conditionalFormatting>
  <conditionalFormatting sqref="AZ37:BC38">
    <cfRule type="expression" dxfId="579" priority="408">
      <formula>INDIRECT(ADDRESS(ROW(),COLUMN()))=TRUNC(INDIRECT(ADDRESS(ROW(),COLUMN())))</formula>
    </cfRule>
  </conditionalFormatting>
  <conditionalFormatting sqref="AZ40:BC41">
    <cfRule type="expression" dxfId="578" priority="407">
      <formula>INDIRECT(ADDRESS(ROW(),COLUMN()))=TRUNC(INDIRECT(ADDRESS(ROW(),COLUMN())))</formula>
    </cfRule>
  </conditionalFormatting>
  <conditionalFormatting sqref="AZ43:BC44">
    <cfRule type="expression" dxfId="577" priority="406">
      <formula>INDIRECT(ADDRESS(ROW(),COLUMN()))=TRUNC(INDIRECT(ADDRESS(ROW(),COLUMN())))</formula>
    </cfRule>
  </conditionalFormatting>
  <conditionalFormatting sqref="AZ46:BC47">
    <cfRule type="expression" dxfId="576" priority="405">
      <formula>INDIRECT(ADDRESS(ROW(),COLUMN()))=TRUNC(INDIRECT(ADDRESS(ROW(),COLUMN())))</formula>
    </cfRule>
  </conditionalFormatting>
  <conditionalFormatting sqref="AZ49:BC50">
    <cfRule type="expression" dxfId="575" priority="404">
      <formula>INDIRECT(ADDRESS(ROW(),COLUMN()))=TRUNC(INDIRECT(ADDRESS(ROW(),COLUMN())))</formula>
    </cfRule>
  </conditionalFormatting>
  <conditionalFormatting sqref="AZ52:BC53">
    <cfRule type="expression" dxfId="574" priority="403">
      <formula>INDIRECT(ADDRESS(ROW(),COLUMN()))=TRUNC(INDIRECT(ADDRESS(ROW(),COLUMN())))</formula>
    </cfRule>
  </conditionalFormatting>
  <conditionalFormatting sqref="AZ55:BC56">
    <cfRule type="expression" dxfId="573" priority="402">
      <formula>INDIRECT(ADDRESS(ROW(),COLUMN()))=TRUNC(INDIRECT(ADDRESS(ROW(),COLUMN())))</formula>
    </cfRule>
  </conditionalFormatting>
  <conditionalFormatting sqref="AZ58:BC59">
    <cfRule type="expression" dxfId="572" priority="401">
      <formula>INDIRECT(ADDRESS(ROW(),COLUMN()))=TRUNC(INDIRECT(ADDRESS(ROW(),COLUMN())))</formula>
    </cfRule>
  </conditionalFormatting>
  <conditionalFormatting sqref="AZ61:BC62">
    <cfRule type="expression" dxfId="571" priority="400">
      <formula>INDIRECT(ADDRESS(ROW(),COLUMN()))=TRUNC(INDIRECT(ADDRESS(ROW(),COLUMN())))</formula>
    </cfRule>
  </conditionalFormatting>
  <conditionalFormatting sqref="AZ64:BC65">
    <cfRule type="expression" dxfId="570" priority="399">
      <formula>INDIRECT(ADDRESS(ROW(),COLUMN()))=TRUNC(INDIRECT(ADDRESS(ROW(),COLUMN())))</formula>
    </cfRule>
  </conditionalFormatting>
  <conditionalFormatting sqref="AZ67:BC68">
    <cfRule type="expression" dxfId="569" priority="398">
      <formula>INDIRECT(ADDRESS(ROW(),COLUMN()))=TRUNC(INDIRECT(ADDRESS(ROW(),COLUMN())))</formula>
    </cfRule>
  </conditionalFormatting>
  <conditionalFormatting sqref="U171:BA176">
    <cfRule type="expression" dxfId="568" priority="397">
      <formula>INDIRECT(ADDRESS(ROW(),COLUMN()))=TRUNC(INDIRECT(ADDRESS(ROW(),COLUMN())))</formula>
    </cfRule>
  </conditionalFormatting>
  <conditionalFormatting sqref="AB23:AH23">
    <cfRule type="expression" dxfId="567" priority="396">
      <formula>OR(AB$171=$B22,AB$172=$B22)</formula>
    </cfRule>
  </conditionalFormatting>
  <conditionalFormatting sqref="AB22:AH23">
    <cfRule type="expression" dxfId="566" priority="395">
      <formula>INDIRECT(ADDRESS(ROW(),COLUMN()))=TRUNC(INDIRECT(ADDRESS(ROW(),COLUMN())))</formula>
    </cfRule>
  </conditionalFormatting>
  <conditionalFormatting sqref="AI23:AO23">
    <cfRule type="expression" dxfId="565" priority="394">
      <formula>OR(AI$171=$B22,AI$172=$B22)</formula>
    </cfRule>
  </conditionalFormatting>
  <conditionalFormatting sqref="AI22:AO23">
    <cfRule type="expression" dxfId="564" priority="393">
      <formula>INDIRECT(ADDRESS(ROW(),COLUMN()))=TRUNC(INDIRECT(ADDRESS(ROW(),COLUMN())))</formula>
    </cfRule>
  </conditionalFormatting>
  <conditionalFormatting sqref="AP23:AV23">
    <cfRule type="expression" dxfId="563" priority="392">
      <formula>OR(AP$171=$B22,AP$172=$B22)</formula>
    </cfRule>
  </conditionalFormatting>
  <conditionalFormatting sqref="AP22:AV23">
    <cfRule type="expression" dxfId="562" priority="391">
      <formula>INDIRECT(ADDRESS(ROW(),COLUMN()))=TRUNC(INDIRECT(ADDRESS(ROW(),COLUMN())))</formula>
    </cfRule>
  </conditionalFormatting>
  <conditionalFormatting sqref="AW23:AY23">
    <cfRule type="expression" dxfId="561" priority="390">
      <formula>OR(AW$171=$B22,AW$172=$B22)</formula>
    </cfRule>
  </conditionalFormatting>
  <conditionalFormatting sqref="AW22:AY23">
    <cfRule type="expression" dxfId="560" priority="389">
      <formula>INDIRECT(ADDRESS(ROW(),COLUMN()))=TRUNC(INDIRECT(ADDRESS(ROW(),COLUMN())))</formula>
    </cfRule>
  </conditionalFormatting>
  <conditionalFormatting sqref="U26:AA26">
    <cfRule type="expression" dxfId="559" priority="388">
      <formula>OR(U$171=$B25,U$172=$B25)</formula>
    </cfRule>
  </conditionalFormatting>
  <conditionalFormatting sqref="U25:AA26">
    <cfRule type="expression" dxfId="558" priority="387">
      <formula>INDIRECT(ADDRESS(ROW(),COLUMN()))=TRUNC(INDIRECT(ADDRESS(ROW(),COLUMN())))</formula>
    </cfRule>
  </conditionalFormatting>
  <conditionalFormatting sqref="AB26:AH26">
    <cfRule type="expression" dxfId="557" priority="386">
      <formula>OR(AB$171=$B25,AB$172=$B25)</formula>
    </cfRule>
  </conditionalFormatting>
  <conditionalFormatting sqref="AB25:AH26">
    <cfRule type="expression" dxfId="556" priority="385">
      <formula>INDIRECT(ADDRESS(ROW(),COLUMN()))=TRUNC(INDIRECT(ADDRESS(ROW(),COLUMN())))</formula>
    </cfRule>
  </conditionalFormatting>
  <conditionalFormatting sqref="AI26:AO26">
    <cfRule type="expression" dxfId="555" priority="384">
      <formula>OR(AI$171=$B25,AI$172=$B25)</formula>
    </cfRule>
  </conditionalFormatting>
  <conditionalFormatting sqref="AI25:AO26">
    <cfRule type="expression" dxfId="554" priority="383">
      <formula>INDIRECT(ADDRESS(ROW(),COLUMN()))=TRUNC(INDIRECT(ADDRESS(ROW(),COLUMN())))</formula>
    </cfRule>
  </conditionalFormatting>
  <conditionalFormatting sqref="AP26:AV26">
    <cfRule type="expression" dxfId="553" priority="382">
      <formula>OR(AP$171=$B25,AP$172=$B25)</formula>
    </cfRule>
  </conditionalFormatting>
  <conditionalFormatting sqref="AP25:AV26">
    <cfRule type="expression" dxfId="552" priority="381">
      <formula>INDIRECT(ADDRESS(ROW(),COLUMN()))=TRUNC(INDIRECT(ADDRESS(ROW(),COLUMN())))</formula>
    </cfRule>
  </conditionalFormatting>
  <conditionalFormatting sqref="AW26:AY26">
    <cfRule type="expression" dxfId="551" priority="380">
      <formula>OR(AW$171=$B25,AW$172=$B25)</formula>
    </cfRule>
  </conditionalFormatting>
  <conditionalFormatting sqref="AW25:AY26">
    <cfRule type="expression" dxfId="550" priority="379">
      <formula>INDIRECT(ADDRESS(ROW(),COLUMN()))=TRUNC(INDIRECT(ADDRESS(ROW(),COLUMN())))</formula>
    </cfRule>
  </conditionalFormatting>
  <conditionalFormatting sqref="U29:AA29">
    <cfRule type="expression" dxfId="549" priority="378">
      <formula>OR(U$171=$B28,U$172=$B28)</formula>
    </cfRule>
  </conditionalFormatting>
  <conditionalFormatting sqref="U28:AA29">
    <cfRule type="expression" dxfId="548" priority="377">
      <formula>INDIRECT(ADDRESS(ROW(),COLUMN()))=TRUNC(INDIRECT(ADDRESS(ROW(),COLUMN())))</formula>
    </cfRule>
  </conditionalFormatting>
  <conditionalFormatting sqref="AB29:AH29">
    <cfRule type="expression" dxfId="547" priority="376">
      <formula>OR(AB$171=$B28,AB$172=$B28)</formula>
    </cfRule>
  </conditionalFormatting>
  <conditionalFormatting sqref="AB28:AH29">
    <cfRule type="expression" dxfId="546" priority="375">
      <formula>INDIRECT(ADDRESS(ROW(),COLUMN()))=TRUNC(INDIRECT(ADDRESS(ROW(),COLUMN())))</formula>
    </cfRule>
  </conditionalFormatting>
  <conditionalFormatting sqref="AI29:AO29">
    <cfRule type="expression" dxfId="545" priority="374">
      <formula>OR(AI$171=$B28,AI$172=$B28)</formula>
    </cfRule>
  </conditionalFormatting>
  <conditionalFormatting sqref="AI28:AO29">
    <cfRule type="expression" dxfId="544" priority="373">
      <formula>INDIRECT(ADDRESS(ROW(),COLUMN()))=TRUNC(INDIRECT(ADDRESS(ROW(),COLUMN())))</formula>
    </cfRule>
  </conditionalFormatting>
  <conditionalFormatting sqref="AP29:AV29">
    <cfRule type="expression" dxfId="543" priority="372">
      <formula>OR(AP$171=$B28,AP$172=$B28)</formula>
    </cfRule>
  </conditionalFormatting>
  <conditionalFormatting sqref="AP28:AV29">
    <cfRule type="expression" dxfId="542" priority="371">
      <formula>INDIRECT(ADDRESS(ROW(),COLUMN()))=TRUNC(INDIRECT(ADDRESS(ROW(),COLUMN())))</formula>
    </cfRule>
  </conditionalFormatting>
  <conditionalFormatting sqref="AW29:AY29">
    <cfRule type="expression" dxfId="541" priority="370">
      <formula>OR(AW$171=$B28,AW$172=$B28)</formula>
    </cfRule>
  </conditionalFormatting>
  <conditionalFormatting sqref="AW28:AY29">
    <cfRule type="expression" dxfId="540" priority="369">
      <formula>INDIRECT(ADDRESS(ROW(),COLUMN()))=TRUNC(INDIRECT(ADDRESS(ROW(),COLUMN())))</formula>
    </cfRule>
  </conditionalFormatting>
  <conditionalFormatting sqref="U32:AA32">
    <cfRule type="expression" dxfId="539" priority="368">
      <formula>OR(U$171=$B31,U$172=$B31)</formula>
    </cfRule>
  </conditionalFormatting>
  <conditionalFormatting sqref="U31:AA32">
    <cfRule type="expression" dxfId="538" priority="367">
      <formula>INDIRECT(ADDRESS(ROW(),COLUMN()))=TRUNC(INDIRECT(ADDRESS(ROW(),COLUMN())))</formula>
    </cfRule>
  </conditionalFormatting>
  <conditionalFormatting sqref="AB32:AH32">
    <cfRule type="expression" dxfId="537" priority="366">
      <formula>OR(AB$171=$B31,AB$172=$B31)</formula>
    </cfRule>
  </conditionalFormatting>
  <conditionalFormatting sqref="AB31:AH32">
    <cfRule type="expression" dxfId="536" priority="365">
      <formula>INDIRECT(ADDRESS(ROW(),COLUMN()))=TRUNC(INDIRECT(ADDRESS(ROW(),COLUMN())))</formula>
    </cfRule>
  </conditionalFormatting>
  <conditionalFormatting sqref="AI32:AO32">
    <cfRule type="expression" dxfId="535" priority="364">
      <formula>OR(AI$171=$B31,AI$172=$B31)</formula>
    </cfRule>
  </conditionalFormatting>
  <conditionalFormatting sqref="AI31:AO32">
    <cfRule type="expression" dxfId="534" priority="363">
      <formula>INDIRECT(ADDRESS(ROW(),COLUMN()))=TRUNC(INDIRECT(ADDRESS(ROW(),COLUMN())))</formula>
    </cfRule>
  </conditionalFormatting>
  <conditionalFormatting sqref="AP32:AV32">
    <cfRule type="expression" dxfId="533" priority="362">
      <formula>OR(AP$171=$B31,AP$172=$B31)</formula>
    </cfRule>
  </conditionalFormatting>
  <conditionalFormatting sqref="AP31:AV32">
    <cfRule type="expression" dxfId="532" priority="361">
      <formula>INDIRECT(ADDRESS(ROW(),COLUMN()))=TRUNC(INDIRECT(ADDRESS(ROW(),COLUMN())))</formula>
    </cfRule>
  </conditionalFormatting>
  <conditionalFormatting sqref="AW32:AY32">
    <cfRule type="expression" dxfId="531" priority="360">
      <formula>OR(AW$171=$B31,AW$172=$B31)</formula>
    </cfRule>
  </conditionalFormatting>
  <conditionalFormatting sqref="AW31:AY32">
    <cfRule type="expression" dxfId="530" priority="359">
      <formula>INDIRECT(ADDRESS(ROW(),COLUMN()))=TRUNC(INDIRECT(ADDRESS(ROW(),COLUMN())))</formula>
    </cfRule>
  </conditionalFormatting>
  <conditionalFormatting sqref="U35:AA35">
    <cfRule type="expression" dxfId="529" priority="358">
      <formula>OR(U$171=$B34,U$172=$B34)</formula>
    </cfRule>
  </conditionalFormatting>
  <conditionalFormatting sqref="U34:AA35">
    <cfRule type="expression" dxfId="528" priority="357">
      <formula>INDIRECT(ADDRESS(ROW(),COLUMN()))=TRUNC(INDIRECT(ADDRESS(ROW(),COLUMN())))</formula>
    </cfRule>
  </conditionalFormatting>
  <conditionalFormatting sqref="AB35:AH35">
    <cfRule type="expression" dxfId="527" priority="356">
      <formula>OR(AB$171=$B34,AB$172=$B34)</formula>
    </cfRule>
  </conditionalFormatting>
  <conditionalFormatting sqref="AB34:AH35">
    <cfRule type="expression" dxfId="526" priority="355">
      <formula>INDIRECT(ADDRESS(ROW(),COLUMN()))=TRUNC(INDIRECT(ADDRESS(ROW(),COLUMN())))</formula>
    </cfRule>
  </conditionalFormatting>
  <conditionalFormatting sqref="AI35:AO35">
    <cfRule type="expression" dxfId="525" priority="354">
      <formula>OR(AI$171=$B34,AI$172=$B34)</formula>
    </cfRule>
  </conditionalFormatting>
  <conditionalFormatting sqref="AI34:AO35">
    <cfRule type="expression" dxfId="524" priority="353">
      <formula>INDIRECT(ADDRESS(ROW(),COLUMN()))=TRUNC(INDIRECT(ADDRESS(ROW(),COLUMN())))</formula>
    </cfRule>
  </conditionalFormatting>
  <conditionalFormatting sqref="AP35:AV35">
    <cfRule type="expression" dxfId="523" priority="352">
      <formula>OR(AP$171=$B34,AP$172=$B34)</formula>
    </cfRule>
  </conditionalFormatting>
  <conditionalFormatting sqref="AP34:AV35">
    <cfRule type="expression" dxfId="522" priority="351">
      <formula>INDIRECT(ADDRESS(ROW(),COLUMN()))=TRUNC(INDIRECT(ADDRESS(ROW(),COLUMN())))</formula>
    </cfRule>
  </conditionalFormatting>
  <conditionalFormatting sqref="AW35:AY35">
    <cfRule type="expression" dxfId="521" priority="350">
      <formula>OR(AW$171=$B34,AW$172=$B34)</formula>
    </cfRule>
  </conditionalFormatting>
  <conditionalFormatting sqref="AW34:AY35">
    <cfRule type="expression" dxfId="520" priority="349">
      <formula>INDIRECT(ADDRESS(ROW(),COLUMN()))=TRUNC(INDIRECT(ADDRESS(ROW(),COLUMN())))</formula>
    </cfRule>
  </conditionalFormatting>
  <conditionalFormatting sqref="U38:AA38">
    <cfRule type="expression" dxfId="519" priority="348">
      <formula>OR(U$171=$B37,U$172=$B37)</formula>
    </cfRule>
  </conditionalFormatting>
  <conditionalFormatting sqref="U37:AA38">
    <cfRule type="expression" dxfId="518" priority="347">
      <formula>INDIRECT(ADDRESS(ROW(),COLUMN()))=TRUNC(INDIRECT(ADDRESS(ROW(),COLUMN())))</formula>
    </cfRule>
  </conditionalFormatting>
  <conditionalFormatting sqref="AB38:AH38">
    <cfRule type="expression" dxfId="517" priority="346">
      <formula>OR(AB$171=$B37,AB$172=$B37)</formula>
    </cfRule>
  </conditionalFormatting>
  <conditionalFormatting sqref="AB37:AH38">
    <cfRule type="expression" dxfId="516" priority="345">
      <formula>INDIRECT(ADDRESS(ROW(),COLUMN()))=TRUNC(INDIRECT(ADDRESS(ROW(),COLUMN())))</formula>
    </cfRule>
  </conditionalFormatting>
  <conditionalFormatting sqref="AI38:AO38">
    <cfRule type="expression" dxfId="515" priority="344">
      <formula>OR(AI$171=$B37,AI$172=$B37)</formula>
    </cfRule>
  </conditionalFormatting>
  <conditionalFormatting sqref="AI37:AO38">
    <cfRule type="expression" dxfId="514" priority="343">
      <formula>INDIRECT(ADDRESS(ROW(),COLUMN()))=TRUNC(INDIRECT(ADDRESS(ROW(),COLUMN())))</formula>
    </cfRule>
  </conditionalFormatting>
  <conditionalFormatting sqref="AP38:AV38">
    <cfRule type="expression" dxfId="513" priority="342">
      <formula>OR(AP$171=$B37,AP$172=$B37)</formula>
    </cfRule>
  </conditionalFormatting>
  <conditionalFormatting sqref="AP37:AV38">
    <cfRule type="expression" dxfId="512" priority="341">
      <formula>INDIRECT(ADDRESS(ROW(),COLUMN()))=TRUNC(INDIRECT(ADDRESS(ROW(),COLUMN())))</formula>
    </cfRule>
  </conditionalFormatting>
  <conditionalFormatting sqref="AW38:AY38">
    <cfRule type="expression" dxfId="511" priority="340">
      <formula>OR(AW$171=$B37,AW$172=$B37)</formula>
    </cfRule>
  </conditionalFormatting>
  <conditionalFormatting sqref="AW37:AY38">
    <cfRule type="expression" dxfId="510" priority="339">
      <formula>INDIRECT(ADDRESS(ROW(),COLUMN()))=TRUNC(INDIRECT(ADDRESS(ROW(),COLUMN())))</formula>
    </cfRule>
  </conditionalFormatting>
  <conditionalFormatting sqref="U41:AA41">
    <cfRule type="expression" dxfId="509" priority="338">
      <formula>OR(U$171=$B40,U$172=$B40)</formula>
    </cfRule>
  </conditionalFormatting>
  <conditionalFormatting sqref="U40:AA41">
    <cfRule type="expression" dxfId="508" priority="337">
      <formula>INDIRECT(ADDRESS(ROW(),COLUMN()))=TRUNC(INDIRECT(ADDRESS(ROW(),COLUMN())))</formula>
    </cfRule>
  </conditionalFormatting>
  <conditionalFormatting sqref="AB41:AH41">
    <cfRule type="expression" dxfId="507" priority="336">
      <formula>OR(AB$171=$B40,AB$172=$B40)</formula>
    </cfRule>
  </conditionalFormatting>
  <conditionalFormatting sqref="AB40:AH41">
    <cfRule type="expression" dxfId="506" priority="335">
      <formula>INDIRECT(ADDRESS(ROW(),COLUMN()))=TRUNC(INDIRECT(ADDRESS(ROW(),COLUMN())))</formula>
    </cfRule>
  </conditionalFormatting>
  <conditionalFormatting sqref="AI41:AO41">
    <cfRule type="expression" dxfId="505" priority="334">
      <formula>OR(AI$171=$B40,AI$172=$B40)</formula>
    </cfRule>
  </conditionalFormatting>
  <conditionalFormatting sqref="AI40:AO41">
    <cfRule type="expression" dxfId="504" priority="333">
      <formula>INDIRECT(ADDRESS(ROW(),COLUMN()))=TRUNC(INDIRECT(ADDRESS(ROW(),COLUMN())))</formula>
    </cfRule>
  </conditionalFormatting>
  <conditionalFormatting sqref="AP41:AV41">
    <cfRule type="expression" dxfId="503" priority="332">
      <formula>OR(AP$171=$B40,AP$172=$B40)</formula>
    </cfRule>
  </conditionalFormatting>
  <conditionalFormatting sqref="AP40:AV41">
    <cfRule type="expression" dxfId="502" priority="331">
      <formula>INDIRECT(ADDRESS(ROW(),COLUMN()))=TRUNC(INDIRECT(ADDRESS(ROW(),COLUMN())))</formula>
    </cfRule>
  </conditionalFormatting>
  <conditionalFormatting sqref="AW41:AY41">
    <cfRule type="expression" dxfId="501" priority="330">
      <formula>OR(AW$171=$B40,AW$172=$B40)</formula>
    </cfRule>
  </conditionalFormatting>
  <conditionalFormatting sqref="AW40:AY41">
    <cfRule type="expression" dxfId="500" priority="329">
      <formula>INDIRECT(ADDRESS(ROW(),COLUMN()))=TRUNC(INDIRECT(ADDRESS(ROW(),COLUMN())))</formula>
    </cfRule>
  </conditionalFormatting>
  <conditionalFormatting sqref="U44:AA44">
    <cfRule type="expression" dxfId="499" priority="328">
      <formula>OR(U$171=$B43,U$172=$B43)</formula>
    </cfRule>
  </conditionalFormatting>
  <conditionalFormatting sqref="U43:AA44">
    <cfRule type="expression" dxfId="498" priority="327">
      <formula>INDIRECT(ADDRESS(ROW(),COLUMN()))=TRUNC(INDIRECT(ADDRESS(ROW(),COLUMN())))</formula>
    </cfRule>
  </conditionalFormatting>
  <conditionalFormatting sqref="AB44:AH44">
    <cfRule type="expression" dxfId="497" priority="326">
      <formula>OR(AB$171=$B43,AB$172=$B43)</formula>
    </cfRule>
  </conditionalFormatting>
  <conditionalFormatting sqref="AB43:AH44">
    <cfRule type="expression" dxfId="496" priority="325">
      <formula>INDIRECT(ADDRESS(ROW(),COLUMN()))=TRUNC(INDIRECT(ADDRESS(ROW(),COLUMN())))</formula>
    </cfRule>
  </conditionalFormatting>
  <conditionalFormatting sqref="AI44:AO44">
    <cfRule type="expression" dxfId="495" priority="324">
      <formula>OR(AI$171=$B43,AI$172=$B43)</formula>
    </cfRule>
  </conditionalFormatting>
  <conditionalFormatting sqref="AI43:AO44">
    <cfRule type="expression" dxfId="494" priority="323">
      <formula>INDIRECT(ADDRESS(ROW(),COLUMN()))=TRUNC(INDIRECT(ADDRESS(ROW(),COLUMN())))</formula>
    </cfRule>
  </conditionalFormatting>
  <conditionalFormatting sqref="AP44:AV44">
    <cfRule type="expression" dxfId="493" priority="322">
      <formula>OR(AP$171=$B43,AP$172=$B43)</formula>
    </cfRule>
  </conditionalFormatting>
  <conditionalFormatting sqref="AP43:AV44">
    <cfRule type="expression" dxfId="492" priority="321">
      <formula>INDIRECT(ADDRESS(ROW(),COLUMN()))=TRUNC(INDIRECT(ADDRESS(ROW(),COLUMN())))</formula>
    </cfRule>
  </conditionalFormatting>
  <conditionalFormatting sqref="AW44:AY44">
    <cfRule type="expression" dxfId="491" priority="320">
      <formula>OR(AW$171=$B43,AW$172=$B43)</formula>
    </cfRule>
  </conditionalFormatting>
  <conditionalFormatting sqref="AW43:AY44">
    <cfRule type="expression" dxfId="490" priority="319">
      <formula>INDIRECT(ADDRESS(ROW(),COLUMN()))=TRUNC(INDIRECT(ADDRESS(ROW(),COLUMN())))</formula>
    </cfRule>
  </conditionalFormatting>
  <conditionalFormatting sqref="U47:AA47">
    <cfRule type="expression" dxfId="489" priority="318">
      <formula>OR(U$171=$B46,U$172=$B46)</formula>
    </cfRule>
  </conditionalFormatting>
  <conditionalFormatting sqref="U46:AA47">
    <cfRule type="expression" dxfId="488" priority="317">
      <formula>INDIRECT(ADDRESS(ROW(),COLUMN()))=TRUNC(INDIRECT(ADDRESS(ROW(),COLUMN())))</formula>
    </cfRule>
  </conditionalFormatting>
  <conditionalFormatting sqref="AB47:AH47">
    <cfRule type="expression" dxfId="487" priority="316">
      <formula>OR(AB$171=$B46,AB$172=$B46)</formula>
    </cfRule>
  </conditionalFormatting>
  <conditionalFormatting sqref="AB46:AH47">
    <cfRule type="expression" dxfId="486" priority="315">
      <formula>INDIRECT(ADDRESS(ROW(),COLUMN()))=TRUNC(INDIRECT(ADDRESS(ROW(),COLUMN())))</formula>
    </cfRule>
  </conditionalFormatting>
  <conditionalFormatting sqref="AI47:AO47">
    <cfRule type="expression" dxfId="485" priority="314">
      <formula>OR(AI$171=$B46,AI$172=$B46)</formula>
    </cfRule>
  </conditionalFormatting>
  <conditionalFormatting sqref="AI46:AO47">
    <cfRule type="expression" dxfId="484" priority="313">
      <formula>INDIRECT(ADDRESS(ROW(),COLUMN()))=TRUNC(INDIRECT(ADDRESS(ROW(),COLUMN())))</formula>
    </cfRule>
  </conditionalFormatting>
  <conditionalFormatting sqref="AP47:AV47">
    <cfRule type="expression" dxfId="483" priority="312">
      <formula>OR(AP$171=$B46,AP$172=$B46)</formula>
    </cfRule>
  </conditionalFormatting>
  <conditionalFormatting sqref="AP46:AV47">
    <cfRule type="expression" dxfId="482" priority="311">
      <formula>INDIRECT(ADDRESS(ROW(),COLUMN()))=TRUNC(INDIRECT(ADDRESS(ROW(),COLUMN())))</formula>
    </cfRule>
  </conditionalFormatting>
  <conditionalFormatting sqref="AW47:AY47">
    <cfRule type="expression" dxfId="481" priority="310">
      <formula>OR(AW$171=$B46,AW$172=$B46)</formula>
    </cfRule>
  </conditionalFormatting>
  <conditionalFormatting sqref="AW46:AY47">
    <cfRule type="expression" dxfId="480" priority="309">
      <formula>INDIRECT(ADDRESS(ROW(),COLUMN()))=TRUNC(INDIRECT(ADDRESS(ROW(),COLUMN())))</formula>
    </cfRule>
  </conditionalFormatting>
  <conditionalFormatting sqref="U50:AA50">
    <cfRule type="expression" dxfId="479" priority="308">
      <formula>OR(U$171=$B49,U$172=$B49)</formula>
    </cfRule>
  </conditionalFormatting>
  <conditionalFormatting sqref="U49:AA50">
    <cfRule type="expression" dxfId="478" priority="307">
      <formula>INDIRECT(ADDRESS(ROW(),COLUMN()))=TRUNC(INDIRECT(ADDRESS(ROW(),COLUMN())))</formula>
    </cfRule>
  </conditionalFormatting>
  <conditionalFormatting sqref="AB50:AH50">
    <cfRule type="expression" dxfId="477" priority="306">
      <formula>OR(AB$171=$B49,AB$172=$B49)</formula>
    </cfRule>
  </conditionalFormatting>
  <conditionalFormatting sqref="AB49:AH50">
    <cfRule type="expression" dxfId="476" priority="305">
      <formula>INDIRECT(ADDRESS(ROW(),COLUMN()))=TRUNC(INDIRECT(ADDRESS(ROW(),COLUMN())))</formula>
    </cfRule>
  </conditionalFormatting>
  <conditionalFormatting sqref="AI50:AO50">
    <cfRule type="expression" dxfId="475" priority="304">
      <formula>OR(AI$171=$B49,AI$172=$B49)</formula>
    </cfRule>
  </conditionalFormatting>
  <conditionalFormatting sqref="AI49:AO50">
    <cfRule type="expression" dxfId="474" priority="303">
      <formula>INDIRECT(ADDRESS(ROW(),COLUMN()))=TRUNC(INDIRECT(ADDRESS(ROW(),COLUMN())))</formula>
    </cfRule>
  </conditionalFormatting>
  <conditionalFormatting sqref="AP50:AV50">
    <cfRule type="expression" dxfId="473" priority="302">
      <formula>OR(AP$171=$B49,AP$172=$B49)</formula>
    </cfRule>
  </conditionalFormatting>
  <conditionalFormatting sqref="AP49:AV50">
    <cfRule type="expression" dxfId="472" priority="301">
      <formula>INDIRECT(ADDRESS(ROW(),COLUMN()))=TRUNC(INDIRECT(ADDRESS(ROW(),COLUMN())))</formula>
    </cfRule>
  </conditionalFormatting>
  <conditionalFormatting sqref="AW50:AY50">
    <cfRule type="expression" dxfId="471" priority="300">
      <formula>OR(AW$171=$B49,AW$172=$B49)</formula>
    </cfRule>
  </conditionalFormatting>
  <conditionalFormatting sqref="AW49:AY50">
    <cfRule type="expression" dxfId="470" priority="299">
      <formula>INDIRECT(ADDRESS(ROW(),COLUMN()))=TRUNC(INDIRECT(ADDRESS(ROW(),COLUMN())))</formula>
    </cfRule>
  </conditionalFormatting>
  <conditionalFormatting sqref="U53:AA53">
    <cfRule type="expression" dxfId="469" priority="298">
      <formula>OR(U$171=$B52,U$172=$B52)</formula>
    </cfRule>
  </conditionalFormatting>
  <conditionalFormatting sqref="U52:AA53">
    <cfRule type="expression" dxfId="468" priority="297">
      <formula>INDIRECT(ADDRESS(ROW(),COLUMN()))=TRUNC(INDIRECT(ADDRESS(ROW(),COLUMN())))</formula>
    </cfRule>
  </conditionalFormatting>
  <conditionalFormatting sqref="AB53:AH53">
    <cfRule type="expression" dxfId="467" priority="296">
      <formula>OR(AB$171=$B52,AB$172=$B52)</formula>
    </cfRule>
  </conditionalFormatting>
  <conditionalFormatting sqref="AB52:AH53">
    <cfRule type="expression" dxfId="466" priority="295">
      <formula>INDIRECT(ADDRESS(ROW(),COLUMN()))=TRUNC(INDIRECT(ADDRESS(ROW(),COLUMN())))</formula>
    </cfRule>
  </conditionalFormatting>
  <conditionalFormatting sqref="AI53:AO53">
    <cfRule type="expression" dxfId="465" priority="294">
      <formula>OR(AI$171=$B52,AI$172=$B52)</formula>
    </cfRule>
  </conditionalFormatting>
  <conditionalFormatting sqref="AI52:AO53">
    <cfRule type="expression" dxfId="464" priority="293">
      <formula>INDIRECT(ADDRESS(ROW(),COLUMN()))=TRUNC(INDIRECT(ADDRESS(ROW(),COLUMN())))</formula>
    </cfRule>
  </conditionalFormatting>
  <conditionalFormatting sqref="AP53:AV53">
    <cfRule type="expression" dxfId="463" priority="292">
      <formula>OR(AP$171=$B52,AP$172=$B52)</formula>
    </cfRule>
  </conditionalFormatting>
  <conditionalFormatting sqref="AP52:AV53">
    <cfRule type="expression" dxfId="462" priority="291">
      <formula>INDIRECT(ADDRESS(ROW(),COLUMN()))=TRUNC(INDIRECT(ADDRESS(ROW(),COLUMN())))</formula>
    </cfRule>
  </conditionalFormatting>
  <conditionalFormatting sqref="AW53:AY53">
    <cfRule type="expression" dxfId="461" priority="290">
      <formula>OR(AW$171=$B52,AW$172=$B52)</formula>
    </cfRule>
  </conditionalFormatting>
  <conditionalFormatting sqref="AW52:AY53">
    <cfRule type="expression" dxfId="460" priority="289">
      <formula>INDIRECT(ADDRESS(ROW(),COLUMN()))=TRUNC(INDIRECT(ADDRESS(ROW(),COLUMN())))</formula>
    </cfRule>
  </conditionalFormatting>
  <conditionalFormatting sqref="U56:AA56">
    <cfRule type="expression" dxfId="459" priority="288">
      <formula>OR(U$171=$B55,U$172=$B55)</formula>
    </cfRule>
  </conditionalFormatting>
  <conditionalFormatting sqref="U55:AA56">
    <cfRule type="expression" dxfId="458" priority="287">
      <formula>INDIRECT(ADDRESS(ROW(),COLUMN()))=TRUNC(INDIRECT(ADDRESS(ROW(),COLUMN())))</formula>
    </cfRule>
  </conditionalFormatting>
  <conditionalFormatting sqref="AB56:AH56">
    <cfRule type="expression" dxfId="457" priority="286">
      <formula>OR(AB$171=$B55,AB$172=$B55)</formula>
    </cfRule>
  </conditionalFormatting>
  <conditionalFormatting sqref="AB55:AH56">
    <cfRule type="expression" dxfId="456" priority="285">
      <formula>INDIRECT(ADDRESS(ROW(),COLUMN()))=TRUNC(INDIRECT(ADDRESS(ROW(),COLUMN())))</formula>
    </cfRule>
  </conditionalFormatting>
  <conditionalFormatting sqref="AI56:AO56">
    <cfRule type="expression" dxfId="455" priority="284">
      <formula>OR(AI$171=$B55,AI$172=$B55)</formula>
    </cfRule>
  </conditionalFormatting>
  <conditionalFormatting sqref="AI55:AO56">
    <cfRule type="expression" dxfId="454" priority="283">
      <formula>INDIRECT(ADDRESS(ROW(),COLUMN()))=TRUNC(INDIRECT(ADDRESS(ROW(),COLUMN())))</formula>
    </cfRule>
  </conditionalFormatting>
  <conditionalFormatting sqref="AP56:AV56">
    <cfRule type="expression" dxfId="453" priority="282">
      <formula>OR(AP$171=$B55,AP$172=$B55)</formula>
    </cfRule>
  </conditionalFormatting>
  <conditionalFormatting sqref="AP55:AV56">
    <cfRule type="expression" dxfId="452" priority="281">
      <formula>INDIRECT(ADDRESS(ROW(),COLUMN()))=TRUNC(INDIRECT(ADDRESS(ROW(),COLUMN())))</formula>
    </cfRule>
  </conditionalFormatting>
  <conditionalFormatting sqref="AW56:AY56">
    <cfRule type="expression" dxfId="451" priority="280">
      <formula>OR(AW$171=$B55,AW$172=$B55)</formula>
    </cfRule>
  </conditionalFormatting>
  <conditionalFormatting sqref="AW55:AY56">
    <cfRule type="expression" dxfId="450" priority="279">
      <formula>INDIRECT(ADDRESS(ROW(),COLUMN()))=TRUNC(INDIRECT(ADDRESS(ROW(),COLUMN())))</formula>
    </cfRule>
  </conditionalFormatting>
  <conditionalFormatting sqref="U59:AA59">
    <cfRule type="expression" dxfId="449" priority="278">
      <formula>OR(U$171=$B58,U$172=$B58)</formula>
    </cfRule>
  </conditionalFormatting>
  <conditionalFormatting sqref="U58:AA59">
    <cfRule type="expression" dxfId="448" priority="277">
      <formula>INDIRECT(ADDRESS(ROW(),COLUMN()))=TRUNC(INDIRECT(ADDRESS(ROW(),COLUMN())))</formula>
    </cfRule>
  </conditionalFormatting>
  <conditionalFormatting sqref="AB59:AH59">
    <cfRule type="expression" dxfId="447" priority="276">
      <formula>OR(AB$171=$B58,AB$172=$B58)</formula>
    </cfRule>
  </conditionalFormatting>
  <conditionalFormatting sqref="AB58:AH59">
    <cfRule type="expression" dxfId="446" priority="275">
      <formula>INDIRECT(ADDRESS(ROW(),COLUMN()))=TRUNC(INDIRECT(ADDRESS(ROW(),COLUMN())))</formula>
    </cfRule>
  </conditionalFormatting>
  <conditionalFormatting sqref="AI59:AO59">
    <cfRule type="expression" dxfId="445" priority="274">
      <formula>OR(AI$171=$B58,AI$172=$B58)</formula>
    </cfRule>
  </conditionalFormatting>
  <conditionalFormatting sqref="AI58:AO59">
    <cfRule type="expression" dxfId="444" priority="273">
      <formula>INDIRECT(ADDRESS(ROW(),COLUMN()))=TRUNC(INDIRECT(ADDRESS(ROW(),COLUMN())))</formula>
    </cfRule>
  </conditionalFormatting>
  <conditionalFormatting sqref="AP59:AV59">
    <cfRule type="expression" dxfId="443" priority="272">
      <formula>OR(AP$171=$B58,AP$172=$B58)</formula>
    </cfRule>
  </conditionalFormatting>
  <conditionalFormatting sqref="AP58:AV59">
    <cfRule type="expression" dxfId="442" priority="271">
      <formula>INDIRECT(ADDRESS(ROW(),COLUMN()))=TRUNC(INDIRECT(ADDRESS(ROW(),COLUMN())))</formula>
    </cfRule>
  </conditionalFormatting>
  <conditionalFormatting sqref="AW59:AY59">
    <cfRule type="expression" dxfId="441" priority="270">
      <formula>OR(AW$171=$B58,AW$172=$B58)</formula>
    </cfRule>
  </conditionalFormatting>
  <conditionalFormatting sqref="AW58:AY59">
    <cfRule type="expression" dxfId="440" priority="269">
      <formula>INDIRECT(ADDRESS(ROW(),COLUMN()))=TRUNC(INDIRECT(ADDRESS(ROW(),COLUMN())))</formula>
    </cfRule>
  </conditionalFormatting>
  <conditionalFormatting sqref="U62:AA62">
    <cfRule type="expression" dxfId="439" priority="268">
      <formula>OR(U$171=$B61,U$172=$B61)</formula>
    </cfRule>
  </conditionalFormatting>
  <conditionalFormatting sqref="U61:AA62">
    <cfRule type="expression" dxfId="438" priority="267">
      <formula>INDIRECT(ADDRESS(ROW(),COLUMN()))=TRUNC(INDIRECT(ADDRESS(ROW(),COLUMN())))</formula>
    </cfRule>
  </conditionalFormatting>
  <conditionalFormatting sqref="AB62:AH62">
    <cfRule type="expression" dxfId="437" priority="266">
      <formula>OR(AB$171=$B61,AB$172=$B61)</formula>
    </cfRule>
  </conditionalFormatting>
  <conditionalFormatting sqref="AB61:AH62">
    <cfRule type="expression" dxfId="436" priority="265">
      <formula>INDIRECT(ADDRESS(ROW(),COLUMN()))=TRUNC(INDIRECT(ADDRESS(ROW(),COLUMN())))</formula>
    </cfRule>
  </conditionalFormatting>
  <conditionalFormatting sqref="AI62:AO62">
    <cfRule type="expression" dxfId="435" priority="264">
      <formula>OR(AI$171=$B61,AI$172=$B61)</formula>
    </cfRule>
  </conditionalFormatting>
  <conditionalFormatting sqref="AI61:AO62">
    <cfRule type="expression" dxfId="434" priority="263">
      <formula>INDIRECT(ADDRESS(ROW(),COLUMN()))=TRUNC(INDIRECT(ADDRESS(ROW(),COLUMN())))</formula>
    </cfRule>
  </conditionalFormatting>
  <conditionalFormatting sqref="AP62:AV62">
    <cfRule type="expression" dxfId="433" priority="262">
      <formula>OR(AP$171=$B61,AP$172=$B61)</formula>
    </cfRule>
  </conditionalFormatting>
  <conditionalFormatting sqref="AP61:AV62">
    <cfRule type="expression" dxfId="432" priority="261">
      <formula>INDIRECT(ADDRESS(ROW(),COLUMN()))=TRUNC(INDIRECT(ADDRESS(ROW(),COLUMN())))</formula>
    </cfRule>
  </conditionalFormatting>
  <conditionalFormatting sqref="AW62:AY62">
    <cfRule type="expression" dxfId="431" priority="260">
      <formula>OR(AW$171=$B61,AW$172=$B61)</formula>
    </cfRule>
  </conditionalFormatting>
  <conditionalFormatting sqref="AW61:AY62">
    <cfRule type="expression" dxfId="430" priority="259">
      <formula>INDIRECT(ADDRESS(ROW(),COLUMN()))=TRUNC(INDIRECT(ADDRESS(ROW(),COLUMN())))</formula>
    </cfRule>
  </conditionalFormatting>
  <conditionalFormatting sqref="U65:AA65">
    <cfRule type="expression" dxfId="429" priority="258">
      <formula>OR(U$171=$B64,U$172=$B64)</formula>
    </cfRule>
  </conditionalFormatting>
  <conditionalFormatting sqref="U64:AA65">
    <cfRule type="expression" dxfId="428" priority="257">
      <formula>INDIRECT(ADDRESS(ROW(),COLUMN()))=TRUNC(INDIRECT(ADDRESS(ROW(),COLUMN())))</formula>
    </cfRule>
  </conditionalFormatting>
  <conditionalFormatting sqref="AB65:AH65">
    <cfRule type="expression" dxfId="427" priority="256">
      <formula>OR(AB$171=$B64,AB$172=$B64)</formula>
    </cfRule>
  </conditionalFormatting>
  <conditionalFormatting sqref="AB64:AH65">
    <cfRule type="expression" dxfId="426" priority="255">
      <formula>INDIRECT(ADDRESS(ROW(),COLUMN()))=TRUNC(INDIRECT(ADDRESS(ROW(),COLUMN())))</formula>
    </cfRule>
  </conditionalFormatting>
  <conditionalFormatting sqref="AI65:AO65">
    <cfRule type="expression" dxfId="425" priority="254">
      <formula>OR(AI$171=$B64,AI$172=$B64)</formula>
    </cfRule>
  </conditionalFormatting>
  <conditionalFormatting sqref="AI64:AO65">
    <cfRule type="expression" dxfId="424" priority="253">
      <formula>INDIRECT(ADDRESS(ROW(),COLUMN()))=TRUNC(INDIRECT(ADDRESS(ROW(),COLUMN())))</formula>
    </cfRule>
  </conditionalFormatting>
  <conditionalFormatting sqref="AP65:AV65">
    <cfRule type="expression" dxfId="423" priority="252">
      <formula>OR(AP$171=$B64,AP$172=$B64)</formula>
    </cfRule>
  </conditionalFormatting>
  <conditionalFormatting sqref="AP64:AV65">
    <cfRule type="expression" dxfId="422" priority="251">
      <formula>INDIRECT(ADDRESS(ROW(),COLUMN()))=TRUNC(INDIRECT(ADDRESS(ROW(),COLUMN())))</formula>
    </cfRule>
  </conditionalFormatting>
  <conditionalFormatting sqref="AW65:AY65">
    <cfRule type="expression" dxfId="421" priority="250">
      <formula>OR(AW$171=$B64,AW$172=$B64)</formula>
    </cfRule>
  </conditionalFormatting>
  <conditionalFormatting sqref="AW64:AY65">
    <cfRule type="expression" dxfId="420" priority="249">
      <formula>INDIRECT(ADDRESS(ROW(),COLUMN()))=TRUNC(INDIRECT(ADDRESS(ROW(),COLUMN())))</formula>
    </cfRule>
  </conditionalFormatting>
  <conditionalFormatting sqref="U67:AA68">
    <cfRule type="expression" dxfId="419" priority="247">
      <formula>INDIRECT(ADDRESS(ROW(),COLUMN()))=TRUNC(INDIRECT(ADDRESS(ROW(),COLUMN())))</formula>
    </cfRule>
  </conditionalFormatting>
  <conditionalFormatting sqref="AB67:AH68">
    <cfRule type="expression" dxfId="418" priority="245">
      <formula>INDIRECT(ADDRESS(ROW(),COLUMN()))=TRUNC(INDIRECT(ADDRESS(ROW(),COLUMN())))</formula>
    </cfRule>
  </conditionalFormatting>
  <conditionalFormatting sqref="AI67:AO68">
    <cfRule type="expression" dxfId="417" priority="243">
      <formula>INDIRECT(ADDRESS(ROW(),COLUMN()))=TRUNC(INDIRECT(ADDRESS(ROW(),COLUMN())))</formula>
    </cfRule>
  </conditionalFormatting>
  <conditionalFormatting sqref="AP67:AV68">
    <cfRule type="expression" dxfId="416" priority="241">
      <formula>INDIRECT(ADDRESS(ROW(),COLUMN()))=TRUNC(INDIRECT(ADDRESS(ROW(),COLUMN())))</formula>
    </cfRule>
  </conditionalFormatting>
  <conditionalFormatting sqref="AW67:AY68">
    <cfRule type="expression" dxfId="415" priority="239">
      <formula>INDIRECT(ADDRESS(ROW(),COLUMN()))=TRUNC(INDIRECT(ADDRESS(ROW(),COLUMN())))</formula>
    </cfRule>
  </conditionalFormatting>
  <conditionalFormatting sqref="U71:AY71">
    <cfRule type="expression" dxfId="414" priority="238">
      <formula>OR(U$171=$B70,U$172=$B70)</formula>
    </cfRule>
  </conditionalFormatting>
  <conditionalFormatting sqref="AZ70:BC71">
    <cfRule type="expression" dxfId="413" priority="237">
      <formula>INDIRECT(ADDRESS(ROW(),COLUMN()))=TRUNC(INDIRECT(ADDRESS(ROW(),COLUMN())))</formula>
    </cfRule>
  </conditionalFormatting>
  <conditionalFormatting sqref="U70:AA71">
    <cfRule type="expression" dxfId="412" priority="236">
      <formula>INDIRECT(ADDRESS(ROW(),COLUMN()))=TRUNC(INDIRECT(ADDRESS(ROW(),COLUMN())))</formula>
    </cfRule>
  </conditionalFormatting>
  <conditionalFormatting sqref="AB70:AH71">
    <cfRule type="expression" dxfId="411" priority="235">
      <formula>INDIRECT(ADDRESS(ROW(),COLUMN()))=TRUNC(INDIRECT(ADDRESS(ROW(),COLUMN())))</formula>
    </cfRule>
  </conditionalFormatting>
  <conditionalFormatting sqref="AI70:AO71">
    <cfRule type="expression" dxfId="410" priority="234">
      <formula>INDIRECT(ADDRESS(ROW(),COLUMN()))=TRUNC(INDIRECT(ADDRESS(ROW(),COLUMN())))</formula>
    </cfRule>
  </conditionalFormatting>
  <conditionalFormatting sqref="AP70:AV71">
    <cfRule type="expression" dxfId="409" priority="233">
      <formula>INDIRECT(ADDRESS(ROW(),COLUMN()))=TRUNC(INDIRECT(ADDRESS(ROW(),COLUMN())))</formula>
    </cfRule>
  </conditionalFormatting>
  <conditionalFormatting sqref="AW70:AY71">
    <cfRule type="expression" dxfId="408" priority="232">
      <formula>INDIRECT(ADDRESS(ROW(),COLUMN()))=TRUNC(INDIRECT(ADDRESS(ROW(),COLUMN())))</formula>
    </cfRule>
  </conditionalFormatting>
  <conditionalFormatting sqref="U74:AY74">
    <cfRule type="expression" dxfId="407" priority="231">
      <formula>OR(U$171=$B73,U$172=$B73)</formula>
    </cfRule>
  </conditionalFormatting>
  <conditionalFormatting sqref="AZ73:BC74">
    <cfRule type="expression" dxfId="406" priority="230">
      <formula>INDIRECT(ADDRESS(ROW(),COLUMN()))=TRUNC(INDIRECT(ADDRESS(ROW(),COLUMN())))</formula>
    </cfRule>
  </conditionalFormatting>
  <conditionalFormatting sqref="U73:AA74">
    <cfRule type="expression" dxfId="405" priority="229">
      <formula>INDIRECT(ADDRESS(ROW(),COLUMN()))=TRUNC(INDIRECT(ADDRESS(ROW(),COLUMN())))</formula>
    </cfRule>
  </conditionalFormatting>
  <conditionalFormatting sqref="AB73:AH74">
    <cfRule type="expression" dxfId="404" priority="228">
      <formula>INDIRECT(ADDRESS(ROW(),COLUMN()))=TRUNC(INDIRECT(ADDRESS(ROW(),COLUMN())))</formula>
    </cfRule>
  </conditionalFormatting>
  <conditionalFormatting sqref="AI73:AO74">
    <cfRule type="expression" dxfId="403" priority="227">
      <formula>INDIRECT(ADDRESS(ROW(),COLUMN()))=TRUNC(INDIRECT(ADDRESS(ROW(),COLUMN())))</formula>
    </cfRule>
  </conditionalFormatting>
  <conditionalFormatting sqref="AP73:AV74">
    <cfRule type="expression" dxfId="402" priority="226">
      <formula>INDIRECT(ADDRESS(ROW(),COLUMN()))=TRUNC(INDIRECT(ADDRESS(ROW(),COLUMN())))</formula>
    </cfRule>
  </conditionalFormatting>
  <conditionalFormatting sqref="AW73:AY74">
    <cfRule type="expression" dxfId="401" priority="225">
      <formula>INDIRECT(ADDRESS(ROW(),COLUMN()))=TRUNC(INDIRECT(ADDRESS(ROW(),COLUMN())))</formula>
    </cfRule>
  </conditionalFormatting>
  <conditionalFormatting sqref="U77:AY77">
    <cfRule type="expression" dxfId="400" priority="224">
      <formula>OR(U$171=$B76,U$172=$B76)</formula>
    </cfRule>
  </conditionalFormatting>
  <conditionalFormatting sqref="AZ76:BC77">
    <cfRule type="expression" dxfId="399" priority="223">
      <formula>INDIRECT(ADDRESS(ROW(),COLUMN()))=TRUNC(INDIRECT(ADDRESS(ROW(),COLUMN())))</formula>
    </cfRule>
  </conditionalFormatting>
  <conditionalFormatting sqref="U76:AA77">
    <cfRule type="expression" dxfId="398" priority="222">
      <formula>INDIRECT(ADDRESS(ROW(),COLUMN()))=TRUNC(INDIRECT(ADDRESS(ROW(),COLUMN())))</formula>
    </cfRule>
  </conditionalFormatting>
  <conditionalFormatting sqref="AB76:AH77">
    <cfRule type="expression" dxfId="397" priority="221">
      <formula>INDIRECT(ADDRESS(ROW(),COLUMN()))=TRUNC(INDIRECT(ADDRESS(ROW(),COLUMN())))</formula>
    </cfRule>
  </conditionalFormatting>
  <conditionalFormatting sqref="AI76:AO77">
    <cfRule type="expression" dxfId="396" priority="220">
      <formula>INDIRECT(ADDRESS(ROW(),COLUMN()))=TRUNC(INDIRECT(ADDRESS(ROW(),COLUMN())))</formula>
    </cfRule>
  </conditionalFormatting>
  <conditionalFormatting sqref="AP76:AV77">
    <cfRule type="expression" dxfId="395" priority="219">
      <formula>INDIRECT(ADDRESS(ROW(),COLUMN()))=TRUNC(INDIRECT(ADDRESS(ROW(),COLUMN())))</formula>
    </cfRule>
  </conditionalFormatting>
  <conditionalFormatting sqref="AW76:AY77">
    <cfRule type="expression" dxfId="394" priority="218">
      <formula>INDIRECT(ADDRESS(ROW(),COLUMN()))=TRUNC(INDIRECT(ADDRESS(ROW(),COLUMN())))</formula>
    </cfRule>
  </conditionalFormatting>
  <conditionalFormatting sqref="U80:AY80">
    <cfRule type="expression" dxfId="393" priority="217">
      <formula>OR(U$171=$B79,U$172=$B79)</formula>
    </cfRule>
  </conditionalFormatting>
  <conditionalFormatting sqref="AZ79:BC80">
    <cfRule type="expression" dxfId="392" priority="216">
      <formula>INDIRECT(ADDRESS(ROW(),COLUMN()))=TRUNC(INDIRECT(ADDRESS(ROW(),COLUMN())))</formula>
    </cfRule>
  </conditionalFormatting>
  <conditionalFormatting sqref="U79:AA80">
    <cfRule type="expression" dxfId="391" priority="215">
      <formula>INDIRECT(ADDRESS(ROW(),COLUMN()))=TRUNC(INDIRECT(ADDRESS(ROW(),COLUMN())))</formula>
    </cfRule>
  </conditionalFormatting>
  <conditionalFormatting sqref="AB79:AH80">
    <cfRule type="expression" dxfId="390" priority="214">
      <formula>INDIRECT(ADDRESS(ROW(),COLUMN()))=TRUNC(INDIRECT(ADDRESS(ROW(),COLUMN())))</formula>
    </cfRule>
  </conditionalFormatting>
  <conditionalFormatting sqref="AI79:AO80">
    <cfRule type="expression" dxfId="389" priority="213">
      <formula>INDIRECT(ADDRESS(ROW(),COLUMN()))=TRUNC(INDIRECT(ADDRESS(ROW(),COLUMN())))</formula>
    </cfRule>
  </conditionalFormatting>
  <conditionalFormatting sqref="AP79:AV80">
    <cfRule type="expression" dxfId="388" priority="212">
      <formula>INDIRECT(ADDRESS(ROW(),COLUMN()))=TRUNC(INDIRECT(ADDRESS(ROW(),COLUMN())))</formula>
    </cfRule>
  </conditionalFormatting>
  <conditionalFormatting sqref="AW79:AY80">
    <cfRule type="expression" dxfId="387" priority="211">
      <formula>INDIRECT(ADDRESS(ROW(),COLUMN()))=TRUNC(INDIRECT(ADDRESS(ROW(),COLUMN())))</formula>
    </cfRule>
  </conditionalFormatting>
  <conditionalFormatting sqref="U83:AY83">
    <cfRule type="expression" dxfId="386" priority="210">
      <formula>OR(U$171=$B82,U$172=$B82)</formula>
    </cfRule>
  </conditionalFormatting>
  <conditionalFormatting sqref="AZ82:BC83">
    <cfRule type="expression" dxfId="385" priority="209">
      <formula>INDIRECT(ADDRESS(ROW(),COLUMN()))=TRUNC(INDIRECT(ADDRESS(ROW(),COLUMN())))</formula>
    </cfRule>
  </conditionalFormatting>
  <conditionalFormatting sqref="U82:AA83">
    <cfRule type="expression" dxfId="384" priority="208">
      <formula>INDIRECT(ADDRESS(ROW(),COLUMN()))=TRUNC(INDIRECT(ADDRESS(ROW(),COLUMN())))</formula>
    </cfRule>
  </conditionalFormatting>
  <conditionalFormatting sqref="AB82:AH83">
    <cfRule type="expression" dxfId="383" priority="207">
      <formula>INDIRECT(ADDRESS(ROW(),COLUMN()))=TRUNC(INDIRECT(ADDRESS(ROW(),COLUMN())))</formula>
    </cfRule>
  </conditionalFormatting>
  <conditionalFormatting sqref="AI82:AO83">
    <cfRule type="expression" dxfId="382" priority="206">
      <formula>INDIRECT(ADDRESS(ROW(),COLUMN()))=TRUNC(INDIRECT(ADDRESS(ROW(),COLUMN())))</formula>
    </cfRule>
  </conditionalFormatting>
  <conditionalFormatting sqref="AP82:AV83">
    <cfRule type="expression" dxfId="381" priority="205">
      <formula>INDIRECT(ADDRESS(ROW(),COLUMN()))=TRUNC(INDIRECT(ADDRESS(ROW(),COLUMN())))</formula>
    </cfRule>
  </conditionalFormatting>
  <conditionalFormatting sqref="AW82:AY83">
    <cfRule type="expression" dxfId="380" priority="204">
      <formula>INDIRECT(ADDRESS(ROW(),COLUMN()))=TRUNC(INDIRECT(ADDRESS(ROW(),COLUMN())))</formula>
    </cfRule>
  </conditionalFormatting>
  <conditionalFormatting sqref="U86:AY86">
    <cfRule type="expression" dxfId="379" priority="203">
      <formula>OR(U$171=$B85,U$172=$B85)</formula>
    </cfRule>
  </conditionalFormatting>
  <conditionalFormatting sqref="AZ85:BC86">
    <cfRule type="expression" dxfId="378" priority="202">
      <formula>INDIRECT(ADDRESS(ROW(),COLUMN()))=TRUNC(INDIRECT(ADDRESS(ROW(),COLUMN())))</formula>
    </cfRule>
  </conditionalFormatting>
  <conditionalFormatting sqref="U85:AA86">
    <cfRule type="expression" dxfId="377" priority="201">
      <formula>INDIRECT(ADDRESS(ROW(),COLUMN()))=TRUNC(INDIRECT(ADDRESS(ROW(),COLUMN())))</formula>
    </cfRule>
  </conditionalFormatting>
  <conditionalFormatting sqref="AB85:AH86">
    <cfRule type="expression" dxfId="376" priority="200">
      <formula>INDIRECT(ADDRESS(ROW(),COLUMN()))=TRUNC(INDIRECT(ADDRESS(ROW(),COLUMN())))</formula>
    </cfRule>
  </conditionalFormatting>
  <conditionalFormatting sqref="AI85:AO86">
    <cfRule type="expression" dxfId="375" priority="199">
      <formula>INDIRECT(ADDRESS(ROW(),COLUMN()))=TRUNC(INDIRECT(ADDRESS(ROW(),COLUMN())))</formula>
    </cfRule>
  </conditionalFormatting>
  <conditionalFormatting sqref="AP85:AV86">
    <cfRule type="expression" dxfId="374" priority="198">
      <formula>INDIRECT(ADDRESS(ROW(),COLUMN()))=TRUNC(INDIRECT(ADDRESS(ROW(),COLUMN())))</formula>
    </cfRule>
  </conditionalFormatting>
  <conditionalFormatting sqref="AW85:AY86">
    <cfRule type="expression" dxfId="373" priority="197">
      <formula>INDIRECT(ADDRESS(ROW(),COLUMN()))=TRUNC(INDIRECT(ADDRESS(ROW(),COLUMN())))</formula>
    </cfRule>
  </conditionalFormatting>
  <conditionalFormatting sqref="U89:AY89">
    <cfRule type="expression" dxfId="372" priority="196">
      <formula>OR(U$171=$B88,U$172=$B88)</formula>
    </cfRule>
  </conditionalFormatting>
  <conditionalFormatting sqref="AZ88:BC89">
    <cfRule type="expression" dxfId="371" priority="195">
      <formula>INDIRECT(ADDRESS(ROW(),COLUMN()))=TRUNC(INDIRECT(ADDRESS(ROW(),COLUMN())))</formula>
    </cfRule>
  </conditionalFormatting>
  <conditionalFormatting sqref="U88:AA89">
    <cfRule type="expression" dxfId="370" priority="194">
      <formula>INDIRECT(ADDRESS(ROW(),COLUMN()))=TRUNC(INDIRECT(ADDRESS(ROW(),COLUMN())))</formula>
    </cfRule>
  </conditionalFormatting>
  <conditionalFormatting sqref="AB88:AH89">
    <cfRule type="expression" dxfId="369" priority="193">
      <formula>INDIRECT(ADDRESS(ROW(),COLUMN()))=TRUNC(INDIRECT(ADDRESS(ROW(),COLUMN())))</formula>
    </cfRule>
  </conditionalFormatting>
  <conditionalFormatting sqref="AI88:AO89">
    <cfRule type="expression" dxfId="368" priority="192">
      <formula>INDIRECT(ADDRESS(ROW(),COLUMN()))=TRUNC(INDIRECT(ADDRESS(ROW(),COLUMN())))</formula>
    </cfRule>
  </conditionalFormatting>
  <conditionalFormatting sqref="AP88:AV89">
    <cfRule type="expression" dxfId="367" priority="191">
      <formula>INDIRECT(ADDRESS(ROW(),COLUMN()))=TRUNC(INDIRECT(ADDRESS(ROW(),COLUMN())))</formula>
    </cfRule>
  </conditionalFormatting>
  <conditionalFormatting sqref="AW88:AY89">
    <cfRule type="expression" dxfId="366" priority="190">
      <formula>INDIRECT(ADDRESS(ROW(),COLUMN()))=TRUNC(INDIRECT(ADDRESS(ROW(),COLUMN())))</formula>
    </cfRule>
  </conditionalFormatting>
  <conditionalFormatting sqref="U92:AY92">
    <cfRule type="expression" dxfId="365" priority="189">
      <formula>OR(U$171=$B91,U$172=$B91)</formula>
    </cfRule>
  </conditionalFormatting>
  <conditionalFormatting sqref="AZ91:BC92">
    <cfRule type="expression" dxfId="364" priority="188">
      <formula>INDIRECT(ADDRESS(ROW(),COLUMN()))=TRUNC(INDIRECT(ADDRESS(ROW(),COLUMN())))</formula>
    </cfRule>
  </conditionalFormatting>
  <conditionalFormatting sqref="U91:AA92">
    <cfRule type="expression" dxfId="363" priority="187">
      <formula>INDIRECT(ADDRESS(ROW(),COLUMN()))=TRUNC(INDIRECT(ADDRESS(ROW(),COLUMN())))</formula>
    </cfRule>
  </conditionalFormatting>
  <conditionalFormatting sqref="AB91:AH92">
    <cfRule type="expression" dxfId="362" priority="186">
      <formula>INDIRECT(ADDRESS(ROW(),COLUMN()))=TRUNC(INDIRECT(ADDRESS(ROW(),COLUMN())))</formula>
    </cfRule>
  </conditionalFormatting>
  <conditionalFormatting sqref="AI91:AO92">
    <cfRule type="expression" dxfId="361" priority="185">
      <formula>INDIRECT(ADDRESS(ROW(),COLUMN()))=TRUNC(INDIRECT(ADDRESS(ROW(),COLUMN())))</formula>
    </cfRule>
  </conditionalFormatting>
  <conditionalFormatting sqref="AP91:AV92">
    <cfRule type="expression" dxfId="360" priority="184">
      <formula>INDIRECT(ADDRESS(ROW(),COLUMN()))=TRUNC(INDIRECT(ADDRESS(ROW(),COLUMN())))</formula>
    </cfRule>
  </conditionalFormatting>
  <conditionalFormatting sqref="AW91:AY92">
    <cfRule type="expression" dxfId="359" priority="183">
      <formula>INDIRECT(ADDRESS(ROW(),COLUMN()))=TRUNC(INDIRECT(ADDRESS(ROW(),COLUMN())))</formula>
    </cfRule>
  </conditionalFormatting>
  <conditionalFormatting sqref="U95:AY95">
    <cfRule type="expression" dxfId="358" priority="182">
      <formula>OR(U$171=$B94,U$172=$B94)</formula>
    </cfRule>
  </conditionalFormatting>
  <conditionalFormatting sqref="AZ94:BC95">
    <cfRule type="expression" dxfId="357" priority="181">
      <formula>INDIRECT(ADDRESS(ROW(),COLUMN()))=TRUNC(INDIRECT(ADDRESS(ROW(),COLUMN())))</formula>
    </cfRule>
  </conditionalFormatting>
  <conditionalFormatting sqref="U94:AA95">
    <cfRule type="expression" dxfId="356" priority="180">
      <formula>INDIRECT(ADDRESS(ROW(),COLUMN()))=TRUNC(INDIRECT(ADDRESS(ROW(),COLUMN())))</formula>
    </cfRule>
  </conditionalFormatting>
  <conditionalFormatting sqref="AB94:AH95">
    <cfRule type="expression" dxfId="355" priority="179">
      <formula>INDIRECT(ADDRESS(ROW(),COLUMN()))=TRUNC(INDIRECT(ADDRESS(ROW(),COLUMN())))</formula>
    </cfRule>
  </conditionalFormatting>
  <conditionalFormatting sqref="AI94:AO95">
    <cfRule type="expression" dxfId="354" priority="178">
      <formula>INDIRECT(ADDRESS(ROW(),COLUMN()))=TRUNC(INDIRECT(ADDRESS(ROW(),COLUMN())))</formula>
    </cfRule>
  </conditionalFormatting>
  <conditionalFormatting sqref="AP94:AV95">
    <cfRule type="expression" dxfId="353" priority="177">
      <formula>INDIRECT(ADDRESS(ROW(),COLUMN()))=TRUNC(INDIRECT(ADDRESS(ROW(),COLUMN())))</formula>
    </cfRule>
  </conditionalFormatting>
  <conditionalFormatting sqref="AW94:AY95">
    <cfRule type="expression" dxfId="352" priority="176">
      <formula>INDIRECT(ADDRESS(ROW(),COLUMN()))=TRUNC(INDIRECT(ADDRESS(ROW(),COLUMN())))</formula>
    </cfRule>
  </conditionalFormatting>
  <conditionalFormatting sqref="U98:AY98">
    <cfRule type="expression" dxfId="351" priority="175">
      <formula>OR(U$171=$B97,U$172=$B97)</formula>
    </cfRule>
  </conditionalFormatting>
  <conditionalFormatting sqref="AZ97:BC98">
    <cfRule type="expression" dxfId="350" priority="174">
      <formula>INDIRECT(ADDRESS(ROW(),COLUMN()))=TRUNC(INDIRECT(ADDRESS(ROW(),COLUMN())))</formula>
    </cfRule>
  </conditionalFormatting>
  <conditionalFormatting sqref="U97:AA98">
    <cfRule type="expression" dxfId="349" priority="173">
      <formula>INDIRECT(ADDRESS(ROW(),COLUMN()))=TRUNC(INDIRECT(ADDRESS(ROW(),COLUMN())))</formula>
    </cfRule>
  </conditionalFormatting>
  <conditionalFormatting sqref="AB97:AH98">
    <cfRule type="expression" dxfId="348" priority="172">
      <formula>INDIRECT(ADDRESS(ROW(),COLUMN()))=TRUNC(INDIRECT(ADDRESS(ROW(),COLUMN())))</formula>
    </cfRule>
  </conditionalFormatting>
  <conditionalFormatting sqref="AI97:AO98">
    <cfRule type="expression" dxfId="347" priority="171">
      <formula>INDIRECT(ADDRESS(ROW(),COLUMN()))=TRUNC(INDIRECT(ADDRESS(ROW(),COLUMN())))</formula>
    </cfRule>
  </conditionalFormatting>
  <conditionalFormatting sqref="AP97:AV98">
    <cfRule type="expression" dxfId="346" priority="170">
      <formula>INDIRECT(ADDRESS(ROW(),COLUMN()))=TRUNC(INDIRECT(ADDRESS(ROW(),COLUMN())))</formula>
    </cfRule>
  </conditionalFormatting>
  <conditionalFormatting sqref="AW97:AY98">
    <cfRule type="expression" dxfId="345" priority="169">
      <formula>INDIRECT(ADDRESS(ROW(),COLUMN()))=TRUNC(INDIRECT(ADDRESS(ROW(),COLUMN())))</formula>
    </cfRule>
  </conditionalFormatting>
  <conditionalFormatting sqref="U101:AY101">
    <cfRule type="expression" dxfId="344" priority="168">
      <formula>OR(U$171=$B100,U$172=$B100)</formula>
    </cfRule>
  </conditionalFormatting>
  <conditionalFormatting sqref="AZ100:BC101">
    <cfRule type="expression" dxfId="343" priority="167">
      <formula>INDIRECT(ADDRESS(ROW(),COLUMN()))=TRUNC(INDIRECT(ADDRESS(ROW(),COLUMN())))</formula>
    </cfRule>
  </conditionalFormatting>
  <conditionalFormatting sqref="U100:AA101">
    <cfRule type="expression" dxfId="342" priority="166">
      <formula>INDIRECT(ADDRESS(ROW(),COLUMN()))=TRUNC(INDIRECT(ADDRESS(ROW(),COLUMN())))</formula>
    </cfRule>
  </conditionalFormatting>
  <conditionalFormatting sqref="AB100:AH101">
    <cfRule type="expression" dxfId="341" priority="165">
      <formula>INDIRECT(ADDRESS(ROW(),COLUMN()))=TRUNC(INDIRECT(ADDRESS(ROW(),COLUMN())))</formula>
    </cfRule>
  </conditionalFormatting>
  <conditionalFormatting sqref="AI100:AO101">
    <cfRule type="expression" dxfId="340" priority="164">
      <formula>INDIRECT(ADDRESS(ROW(),COLUMN()))=TRUNC(INDIRECT(ADDRESS(ROW(),COLUMN())))</formula>
    </cfRule>
  </conditionalFormatting>
  <conditionalFormatting sqref="AP100:AV101">
    <cfRule type="expression" dxfId="339" priority="163">
      <formula>INDIRECT(ADDRESS(ROW(),COLUMN()))=TRUNC(INDIRECT(ADDRESS(ROW(),COLUMN())))</formula>
    </cfRule>
  </conditionalFormatting>
  <conditionalFormatting sqref="AW100:AY101">
    <cfRule type="expression" dxfId="338" priority="162">
      <formula>INDIRECT(ADDRESS(ROW(),COLUMN()))=TRUNC(INDIRECT(ADDRESS(ROW(),COLUMN())))</formula>
    </cfRule>
  </conditionalFormatting>
  <conditionalFormatting sqref="U104:AY104">
    <cfRule type="expression" dxfId="337" priority="161">
      <formula>OR(U$171=$B103,U$172=$B103)</formula>
    </cfRule>
  </conditionalFormatting>
  <conditionalFormatting sqref="AZ103:BC104">
    <cfRule type="expression" dxfId="336" priority="160">
      <formula>INDIRECT(ADDRESS(ROW(),COLUMN()))=TRUNC(INDIRECT(ADDRESS(ROW(),COLUMN())))</formula>
    </cfRule>
  </conditionalFormatting>
  <conditionalFormatting sqref="U103:AA104">
    <cfRule type="expression" dxfId="335" priority="159">
      <formula>INDIRECT(ADDRESS(ROW(),COLUMN()))=TRUNC(INDIRECT(ADDRESS(ROW(),COLUMN())))</formula>
    </cfRule>
  </conditionalFormatting>
  <conditionalFormatting sqref="AB103:AH104">
    <cfRule type="expression" dxfId="334" priority="158">
      <formula>INDIRECT(ADDRESS(ROW(),COLUMN()))=TRUNC(INDIRECT(ADDRESS(ROW(),COLUMN())))</formula>
    </cfRule>
  </conditionalFormatting>
  <conditionalFormatting sqref="AI103:AO104">
    <cfRule type="expression" dxfId="333" priority="157">
      <formula>INDIRECT(ADDRESS(ROW(),COLUMN()))=TRUNC(INDIRECT(ADDRESS(ROW(),COLUMN())))</formula>
    </cfRule>
  </conditionalFormatting>
  <conditionalFormatting sqref="AP103:AV104">
    <cfRule type="expression" dxfId="332" priority="156">
      <formula>INDIRECT(ADDRESS(ROW(),COLUMN()))=TRUNC(INDIRECT(ADDRESS(ROW(),COLUMN())))</formula>
    </cfRule>
  </conditionalFormatting>
  <conditionalFormatting sqref="AW103:AY104">
    <cfRule type="expression" dxfId="331" priority="155">
      <formula>INDIRECT(ADDRESS(ROW(),COLUMN()))=TRUNC(INDIRECT(ADDRESS(ROW(),COLUMN())))</formula>
    </cfRule>
  </conditionalFormatting>
  <conditionalFormatting sqref="U107:AY107">
    <cfRule type="expression" dxfId="330" priority="154">
      <formula>OR(U$171=$B106,U$172=$B106)</formula>
    </cfRule>
  </conditionalFormatting>
  <conditionalFormatting sqref="AZ106:BC107">
    <cfRule type="expression" dxfId="329" priority="153">
      <formula>INDIRECT(ADDRESS(ROW(),COLUMN()))=TRUNC(INDIRECT(ADDRESS(ROW(),COLUMN())))</formula>
    </cfRule>
  </conditionalFormatting>
  <conditionalFormatting sqref="U106:AA107">
    <cfRule type="expression" dxfId="328" priority="152">
      <formula>INDIRECT(ADDRESS(ROW(),COLUMN()))=TRUNC(INDIRECT(ADDRESS(ROW(),COLUMN())))</formula>
    </cfRule>
  </conditionalFormatting>
  <conditionalFormatting sqref="AB106:AH107">
    <cfRule type="expression" dxfId="327" priority="151">
      <formula>INDIRECT(ADDRESS(ROW(),COLUMN()))=TRUNC(INDIRECT(ADDRESS(ROW(),COLUMN())))</formula>
    </cfRule>
  </conditionalFormatting>
  <conditionalFormatting sqref="AI106:AO107">
    <cfRule type="expression" dxfId="326" priority="150">
      <formula>INDIRECT(ADDRESS(ROW(),COLUMN()))=TRUNC(INDIRECT(ADDRESS(ROW(),COLUMN())))</formula>
    </cfRule>
  </conditionalFormatting>
  <conditionalFormatting sqref="AP106:AV107">
    <cfRule type="expression" dxfId="325" priority="149">
      <formula>INDIRECT(ADDRESS(ROW(),COLUMN()))=TRUNC(INDIRECT(ADDRESS(ROW(),COLUMN())))</formula>
    </cfRule>
  </conditionalFormatting>
  <conditionalFormatting sqref="AW106:AY107">
    <cfRule type="expression" dxfId="324" priority="148">
      <formula>INDIRECT(ADDRESS(ROW(),COLUMN()))=TRUNC(INDIRECT(ADDRESS(ROW(),COLUMN())))</formula>
    </cfRule>
  </conditionalFormatting>
  <conditionalFormatting sqref="U110:AY110">
    <cfRule type="expression" dxfId="323" priority="147">
      <formula>OR(U$171=$B109,U$172=$B109)</formula>
    </cfRule>
  </conditionalFormatting>
  <conditionalFormatting sqref="AZ109:BC110">
    <cfRule type="expression" dxfId="322" priority="146">
      <formula>INDIRECT(ADDRESS(ROW(),COLUMN()))=TRUNC(INDIRECT(ADDRESS(ROW(),COLUMN())))</formula>
    </cfRule>
  </conditionalFormatting>
  <conditionalFormatting sqref="U109:AA110">
    <cfRule type="expression" dxfId="321" priority="145">
      <formula>INDIRECT(ADDRESS(ROW(),COLUMN()))=TRUNC(INDIRECT(ADDRESS(ROW(),COLUMN())))</formula>
    </cfRule>
  </conditionalFormatting>
  <conditionalFormatting sqref="AB109:AH110">
    <cfRule type="expression" dxfId="320" priority="144">
      <formula>INDIRECT(ADDRESS(ROW(),COLUMN()))=TRUNC(INDIRECT(ADDRESS(ROW(),COLUMN())))</formula>
    </cfRule>
  </conditionalFormatting>
  <conditionalFormatting sqref="AI109:AO110">
    <cfRule type="expression" dxfId="319" priority="143">
      <formula>INDIRECT(ADDRESS(ROW(),COLUMN()))=TRUNC(INDIRECT(ADDRESS(ROW(),COLUMN())))</formula>
    </cfRule>
  </conditionalFormatting>
  <conditionalFormatting sqref="AP109:AV110">
    <cfRule type="expression" dxfId="318" priority="142">
      <formula>INDIRECT(ADDRESS(ROW(),COLUMN()))=TRUNC(INDIRECT(ADDRESS(ROW(),COLUMN())))</formula>
    </cfRule>
  </conditionalFormatting>
  <conditionalFormatting sqref="AW109:AY110">
    <cfRule type="expression" dxfId="317" priority="141">
      <formula>INDIRECT(ADDRESS(ROW(),COLUMN()))=TRUNC(INDIRECT(ADDRESS(ROW(),COLUMN())))</formula>
    </cfRule>
  </conditionalFormatting>
  <conditionalFormatting sqref="U113:AY113">
    <cfRule type="expression" dxfId="316" priority="140">
      <formula>OR(U$171=$B112,U$172=$B112)</formula>
    </cfRule>
  </conditionalFormatting>
  <conditionalFormatting sqref="AZ112:BC113">
    <cfRule type="expression" dxfId="315" priority="139">
      <formula>INDIRECT(ADDRESS(ROW(),COLUMN()))=TRUNC(INDIRECT(ADDRESS(ROW(),COLUMN())))</formula>
    </cfRule>
  </conditionalFormatting>
  <conditionalFormatting sqref="U112:AA113">
    <cfRule type="expression" dxfId="314" priority="138">
      <formula>INDIRECT(ADDRESS(ROW(),COLUMN()))=TRUNC(INDIRECT(ADDRESS(ROW(),COLUMN())))</formula>
    </cfRule>
  </conditionalFormatting>
  <conditionalFormatting sqref="AB112:AH113">
    <cfRule type="expression" dxfId="313" priority="137">
      <formula>INDIRECT(ADDRESS(ROW(),COLUMN()))=TRUNC(INDIRECT(ADDRESS(ROW(),COLUMN())))</formula>
    </cfRule>
  </conditionalFormatting>
  <conditionalFormatting sqref="AI112:AO113">
    <cfRule type="expression" dxfId="312" priority="136">
      <formula>INDIRECT(ADDRESS(ROW(),COLUMN()))=TRUNC(INDIRECT(ADDRESS(ROW(),COLUMN())))</formula>
    </cfRule>
  </conditionalFormatting>
  <conditionalFormatting sqref="AP112:AV113">
    <cfRule type="expression" dxfId="311" priority="135">
      <formula>INDIRECT(ADDRESS(ROW(),COLUMN()))=TRUNC(INDIRECT(ADDRESS(ROW(),COLUMN())))</formula>
    </cfRule>
  </conditionalFormatting>
  <conditionalFormatting sqref="AW112:AY113">
    <cfRule type="expression" dxfId="310" priority="134">
      <formula>INDIRECT(ADDRESS(ROW(),COLUMN()))=TRUNC(INDIRECT(ADDRESS(ROW(),COLUMN())))</formula>
    </cfRule>
  </conditionalFormatting>
  <conditionalFormatting sqref="U116:AY116">
    <cfRule type="expression" dxfId="309" priority="133">
      <formula>OR(U$171=$B115,U$172=$B115)</formula>
    </cfRule>
  </conditionalFormatting>
  <conditionalFormatting sqref="AZ115:BC116">
    <cfRule type="expression" dxfId="308" priority="132">
      <formula>INDIRECT(ADDRESS(ROW(),COLUMN()))=TRUNC(INDIRECT(ADDRESS(ROW(),COLUMN())))</formula>
    </cfRule>
  </conditionalFormatting>
  <conditionalFormatting sqref="U115:AA116">
    <cfRule type="expression" dxfId="307" priority="131">
      <formula>INDIRECT(ADDRESS(ROW(),COLUMN()))=TRUNC(INDIRECT(ADDRESS(ROW(),COLUMN())))</formula>
    </cfRule>
  </conditionalFormatting>
  <conditionalFormatting sqref="AB115:AH116">
    <cfRule type="expression" dxfId="306" priority="130">
      <formula>INDIRECT(ADDRESS(ROW(),COLUMN()))=TRUNC(INDIRECT(ADDRESS(ROW(),COLUMN())))</formula>
    </cfRule>
  </conditionalFormatting>
  <conditionalFormatting sqref="AI115:AO116">
    <cfRule type="expression" dxfId="305" priority="129">
      <formula>INDIRECT(ADDRESS(ROW(),COLUMN()))=TRUNC(INDIRECT(ADDRESS(ROW(),COLUMN())))</formula>
    </cfRule>
  </conditionalFormatting>
  <conditionalFormatting sqref="AP115:AV116">
    <cfRule type="expression" dxfId="304" priority="128">
      <formula>INDIRECT(ADDRESS(ROW(),COLUMN()))=TRUNC(INDIRECT(ADDRESS(ROW(),COLUMN())))</formula>
    </cfRule>
  </conditionalFormatting>
  <conditionalFormatting sqref="AW115:AY116">
    <cfRule type="expression" dxfId="303" priority="127">
      <formula>INDIRECT(ADDRESS(ROW(),COLUMN()))=TRUNC(INDIRECT(ADDRESS(ROW(),COLUMN())))</formula>
    </cfRule>
  </conditionalFormatting>
  <conditionalFormatting sqref="U119:AY119">
    <cfRule type="expression" dxfId="302" priority="126">
      <formula>OR(U$171=$B118,U$172=$B118)</formula>
    </cfRule>
  </conditionalFormatting>
  <conditionalFormatting sqref="AZ118:BC119">
    <cfRule type="expression" dxfId="301" priority="125">
      <formula>INDIRECT(ADDRESS(ROW(),COLUMN()))=TRUNC(INDIRECT(ADDRESS(ROW(),COLUMN())))</formula>
    </cfRule>
  </conditionalFormatting>
  <conditionalFormatting sqref="U118:AA119">
    <cfRule type="expression" dxfId="300" priority="124">
      <formula>INDIRECT(ADDRESS(ROW(),COLUMN()))=TRUNC(INDIRECT(ADDRESS(ROW(),COLUMN())))</formula>
    </cfRule>
  </conditionalFormatting>
  <conditionalFormatting sqref="AB118:AH119">
    <cfRule type="expression" dxfId="299" priority="123">
      <formula>INDIRECT(ADDRESS(ROW(),COLUMN()))=TRUNC(INDIRECT(ADDRESS(ROW(),COLUMN())))</formula>
    </cfRule>
  </conditionalFormatting>
  <conditionalFormatting sqref="AI118:AO119">
    <cfRule type="expression" dxfId="298" priority="122">
      <formula>INDIRECT(ADDRESS(ROW(),COLUMN()))=TRUNC(INDIRECT(ADDRESS(ROW(),COLUMN())))</formula>
    </cfRule>
  </conditionalFormatting>
  <conditionalFormatting sqref="AP118:AV119">
    <cfRule type="expression" dxfId="297" priority="121">
      <formula>INDIRECT(ADDRESS(ROW(),COLUMN()))=TRUNC(INDIRECT(ADDRESS(ROW(),COLUMN())))</formula>
    </cfRule>
  </conditionalFormatting>
  <conditionalFormatting sqref="AW118:AY119">
    <cfRule type="expression" dxfId="296" priority="120">
      <formula>INDIRECT(ADDRESS(ROW(),COLUMN()))=TRUNC(INDIRECT(ADDRESS(ROW(),COLUMN())))</formula>
    </cfRule>
  </conditionalFormatting>
  <conditionalFormatting sqref="U122:AY122">
    <cfRule type="expression" dxfId="295" priority="119">
      <formula>OR(U$171=$B121,U$172=$B121)</formula>
    </cfRule>
  </conditionalFormatting>
  <conditionalFormatting sqref="AZ121:BC122">
    <cfRule type="expression" dxfId="294" priority="118">
      <formula>INDIRECT(ADDRESS(ROW(),COLUMN()))=TRUNC(INDIRECT(ADDRESS(ROW(),COLUMN())))</formula>
    </cfRule>
  </conditionalFormatting>
  <conditionalFormatting sqref="U121:AA122">
    <cfRule type="expression" dxfId="293" priority="117">
      <formula>INDIRECT(ADDRESS(ROW(),COLUMN()))=TRUNC(INDIRECT(ADDRESS(ROW(),COLUMN())))</formula>
    </cfRule>
  </conditionalFormatting>
  <conditionalFormatting sqref="AB121:AH122">
    <cfRule type="expression" dxfId="292" priority="116">
      <formula>INDIRECT(ADDRESS(ROW(),COLUMN()))=TRUNC(INDIRECT(ADDRESS(ROW(),COLUMN())))</formula>
    </cfRule>
  </conditionalFormatting>
  <conditionalFormatting sqref="AI121:AO122">
    <cfRule type="expression" dxfId="291" priority="115">
      <formula>INDIRECT(ADDRESS(ROW(),COLUMN()))=TRUNC(INDIRECT(ADDRESS(ROW(),COLUMN())))</formula>
    </cfRule>
  </conditionalFormatting>
  <conditionalFormatting sqref="AP121:AV122">
    <cfRule type="expression" dxfId="290" priority="114">
      <formula>INDIRECT(ADDRESS(ROW(),COLUMN()))=TRUNC(INDIRECT(ADDRESS(ROW(),COLUMN())))</formula>
    </cfRule>
  </conditionalFormatting>
  <conditionalFormatting sqref="AW121:AY122">
    <cfRule type="expression" dxfId="289" priority="113">
      <formula>INDIRECT(ADDRESS(ROW(),COLUMN()))=TRUNC(INDIRECT(ADDRESS(ROW(),COLUMN())))</formula>
    </cfRule>
  </conditionalFormatting>
  <conditionalFormatting sqref="U125:AY125">
    <cfRule type="expression" dxfId="288" priority="112">
      <formula>OR(U$171=$B124,U$172=$B124)</formula>
    </cfRule>
  </conditionalFormatting>
  <conditionalFormatting sqref="AZ124:BC125">
    <cfRule type="expression" dxfId="287" priority="111">
      <formula>INDIRECT(ADDRESS(ROW(),COLUMN()))=TRUNC(INDIRECT(ADDRESS(ROW(),COLUMN())))</formula>
    </cfRule>
  </conditionalFormatting>
  <conditionalFormatting sqref="U124:AA125">
    <cfRule type="expression" dxfId="286" priority="110">
      <formula>INDIRECT(ADDRESS(ROW(),COLUMN()))=TRUNC(INDIRECT(ADDRESS(ROW(),COLUMN())))</formula>
    </cfRule>
  </conditionalFormatting>
  <conditionalFormatting sqref="AB124:AH125">
    <cfRule type="expression" dxfId="285" priority="109">
      <formula>INDIRECT(ADDRESS(ROW(),COLUMN()))=TRUNC(INDIRECT(ADDRESS(ROW(),COLUMN())))</formula>
    </cfRule>
  </conditionalFormatting>
  <conditionalFormatting sqref="AI124:AO125">
    <cfRule type="expression" dxfId="284" priority="108">
      <formula>INDIRECT(ADDRESS(ROW(),COLUMN()))=TRUNC(INDIRECT(ADDRESS(ROW(),COLUMN())))</formula>
    </cfRule>
  </conditionalFormatting>
  <conditionalFormatting sqref="AP124:AV125">
    <cfRule type="expression" dxfId="283" priority="107">
      <formula>INDIRECT(ADDRESS(ROW(),COLUMN()))=TRUNC(INDIRECT(ADDRESS(ROW(),COLUMN())))</formula>
    </cfRule>
  </conditionalFormatting>
  <conditionalFormatting sqref="AW124:AY125">
    <cfRule type="expression" dxfId="282" priority="106">
      <formula>INDIRECT(ADDRESS(ROW(),COLUMN()))=TRUNC(INDIRECT(ADDRESS(ROW(),COLUMN())))</formula>
    </cfRule>
  </conditionalFormatting>
  <conditionalFormatting sqref="U128:AY128">
    <cfRule type="expression" dxfId="281" priority="105">
      <formula>OR(U$171=$B127,U$172=$B127)</formula>
    </cfRule>
  </conditionalFormatting>
  <conditionalFormatting sqref="AZ127:BC128">
    <cfRule type="expression" dxfId="280" priority="104">
      <formula>INDIRECT(ADDRESS(ROW(),COLUMN()))=TRUNC(INDIRECT(ADDRESS(ROW(),COLUMN())))</formula>
    </cfRule>
  </conditionalFormatting>
  <conditionalFormatting sqref="U127:AA128">
    <cfRule type="expression" dxfId="279" priority="103">
      <formula>INDIRECT(ADDRESS(ROW(),COLUMN()))=TRUNC(INDIRECT(ADDRESS(ROW(),COLUMN())))</formula>
    </cfRule>
  </conditionalFormatting>
  <conditionalFormatting sqref="AB127:AH128">
    <cfRule type="expression" dxfId="278" priority="102">
      <formula>INDIRECT(ADDRESS(ROW(),COLUMN()))=TRUNC(INDIRECT(ADDRESS(ROW(),COLUMN())))</formula>
    </cfRule>
  </conditionalFormatting>
  <conditionalFormatting sqref="AI127:AO128">
    <cfRule type="expression" dxfId="277" priority="101">
      <formula>INDIRECT(ADDRESS(ROW(),COLUMN()))=TRUNC(INDIRECT(ADDRESS(ROW(),COLUMN())))</formula>
    </cfRule>
  </conditionalFormatting>
  <conditionalFormatting sqref="AP127:AV128">
    <cfRule type="expression" dxfId="276" priority="100">
      <formula>INDIRECT(ADDRESS(ROW(),COLUMN()))=TRUNC(INDIRECT(ADDRESS(ROW(),COLUMN())))</formula>
    </cfRule>
  </conditionalFormatting>
  <conditionalFormatting sqref="AW127:AY128">
    <cfRule type="expression" dxfId="275" priority="99">
      <formula>INDIRECT(ADDRESS(ROW(),COLUMN()))=TRUNC(INDIRECT(ADDRESS(ROW(),COLUMN())))</formula>
    </cfRule>
  </conditionalFormatting>
  <conditionalFormatting sqref="U131:AY131">
    <cfRule type="expression" dxfId="274" priority="98">
      <formula>OR(U$171=$B130,U$172=$B130)</formula>
    </cfRule>
  </conditionalFormatting>
  <conditionalFormatting sqref="AZ130:BC131">
    <cfRule type="expression" dxfId="273" priority="97">
      <formula>INDIRECT(ADDRESS(ROW(),COLUMN()))=TRUNC(INDIRECT(ADDRESS(ROW(),COLUMN())))</formula>
    </cfRule>
  </conditionalFormatting>
  <conditionalFormatting sqref="U130:AA131">
    <cfRule type="expression" dxfId="272" priority="96">
      <formula>INDIRECT(ADDRESS(ROW(),COLUMN()))=TRUNC(INDIRECT(ADDRESS(ROW(),COLUMN())))</formula>
    </cfRule>
  </conditionalFormatting>
  <conditionalFormatting sqref="AB130:AH131">
    <cfRule type="expression" dxfId="271" priority="95">
      <formula>INDIRECT(ADDRESS(ROW(),COLUMN()))=TRUNC(INDIRECT(ADDRESS(ROW(),COLUMN())))</formula>
    </cfRule>
  </conditionalFormatting>
  <conditionalFormatting sqref="AI130:AO131">
    <cfRule type="expression" dxfId="270" priority="94">
      <formula>INDIRECT(ADDRESS(ROW(),COLUMN()))=TRUNC(INDIRECT(ADDRESS(ROW(),COLUMN())))</formula>
    </cfRule>
  </conditionalFormatting>
  <conditionalFormatting sqref="AP130:AV131">
    <cfRule type="expression" dxfId="269" priority="93">
      <formula>INDIRECT(ADDRESS(ROW(),COLUMN()))=TRUNC(INDIRECT(ADDRESS(ROW(),COLUMN())))</formula>
    </cfRule>
  </conditionalFormatting>
  <conditionalFormatting sqref="AW130:AY131">
    <cfRule type="expression" dxfId="268" priority="92">
      <formula>INDIRECT(ADDRESS(ROW(),COLUMN()))=TRUNC(INDIRECT(ADDRESS(ROW(),COLUMN())))</formula>
    </cfRule>
  </conditionalFormatting>
  <conditionalFormatting sqref="U134:AY134">
    <cfRule type="expression" dxfId="267" priority="91">
      <formula>OR(U$171=$B133,U$172=$B133)</formula>
    </cfRule>
  </conditionalFormatting>
  <conditionalFormatting sqref="AZ133:BC134">
    <cfRule type="expression" dxfId="266" priority="90">
      <formula>INDIRECT(ADDRESS(ROW(),COLUMN()))=TRUNC(INDIRECT(ADDRESS(ROW(),COLUMN())))</formula>
    </cfRule>
  </conditionalFormatting>
  <conditionalFormatting sqref="U133:AA134">
    <cfRule type="expression" dxfId="265" priority="89">
      <formula>INDIRECT(ADDRESS(ROW(),COLUMN()))=TRUNC(INDIRECT(ADDRESS(ROW(),COLUMN())))</formula>
    </cfRule>
  </conditionalFormatting>
  <conditionalFormatting sqref="AB133:AH134">
    <cfRule type="expression" dxfId="264" priority="88">
      <formula>INDIRECT(ADDRESS(ROW(),COLUMN()))=TRUNC(INDIRECT(ADDRESS(ROW(),COLUMN())))</formula>
    </cfRule>
  </conditionalFormatting>
  <conditionalFormatting sqref="AI133:AO134">
    <cfRule type="expression" dxfId="263" priority="87">
      <formula>INDIRECT(ADDRESS(ROW(),COLUMN()))=TRUNC(INDIRECT(ADDRESS(ROW(),COLUMN())))</formula>
    </cfRule>
  </conditionalFormatting>
  <conditionalFormatting sqref="AP133:AV134">
    <cfRule type="expression" dxfId="262" priority="86">
      <formula>INDIRECT(ADDRESS(ROW(),COLUMN()))=TRUNC(INDIRECT(ADDRESS(ROW(),COLUMN())))</formula>
    </cfRule>
  </conditionalFormatting>
  <conditionalFormatting sqref="AW133:AY134">
    <cfRule type="expression" dxfId="261" priority="85">
      <formula>INDIRECT(ADDRESS(ROW(),COLUMN()))=TRUNC(INDIRECT(ADDRESS(ROW(),COLUMN())))</formula>
    </cfRule>
  </conditionalFormatting>
  <conditionalFormatting sqref="U137:AY137">
    <cfRule type="expression" dxfId="260" priority="84">
      <formula>OR(U$171=$B136,U$172=$B136)</formula>
    </cfRule>
  </conditionalFormatting>
  <conditionalFormatting sqref="AZ136:BC137">
    <cfRule type="expression" dxfId="259" priority="83">
      <formula>INDIRECT(ADDRESS(ROW(),COLUMN()))=TRUNC(INDIRECT(ADDRESS(ROW(),COLUMN())))</formula>
    </cfRule>
  </conditionalFormatting>
  <conditionalFormatting sqref="U136:AA137">
    <cfRule type="expression" dxfId="258" priority="82">
      <formula>INDIRECT(ADDRESS(ROW(),COLUMN()))=TRUNC(INDIRECT(ADDRESS(ROW(),COLUMN())))</formula>
    </cfRule>
  </conditionalFormatting>
  <conditionalFormatting sqref="AB136:AH137">
    <cfRule type="expression" dxfId="257" priority="81">
      <formula>INDIRECT(ADDRESS(ROW(),COLUMN()))=TRUNC(INDIRECT(ADDRESS(ROW(),COLUMN())))</formula>
    </cfRule>
  </conditionalFormatting>
  <conditionalFormatting sqref="AI136:AO137">
    <cfRule type="expression" dxfId="256" priority="80">
      <formula>INDIRECT(ADDRESS(ROW(),COLUMN()))=TRUNC(INDIRECT(ADDRESS(ROW(),COLUMN())))</formula>
    </cfRule>
  </conditionalFormatting>
  <conditionalFormatting sqref="AP136:AV137">
    <cfRule type="expression" dxfId="255" priority="79">
      <formula>INDIRECT(ADDRESS(ROW(),COLUMN()))=TRUNC(INDIRECT(ADDRESS(ROW(),COLUMN())))</formula>
    </cfRule>
  </conditionalFormatting>
  <conditionalFormatting sqref="AW136:AY137">
    <cfRule type="expression" dxfId="254" priority="78">
      <formula>INDIRECT(ADDRESS(ROW(),COLUMN()))=TRUNC(INDIRECT(ADDRESS(ROW(),COLUMN())))</formula>
    </cfRule>
  </conditionalFormatting>
  <conditionalFormatting sqref="U140:AY140">
    <cfRule type="expression" dxfId="253" priority="77">
      <formula>OR(U$171=$B139,U$172=$B139)</formula>
    </cfRule>
  </conditionalFormatting>
  <conditionalFormatting sqref="AZ139:BC140">
    <cfRule type="expression" dxfId="252" priority="76">
      <formula>INDIRECT(ADDRESS(ROW(),COLUMN()))=TRUNC(INDIRECT(ADDRESS(ROW(),COLUMN())))</formula>
    </cfRule>
  </conditionalFormatting>
  <conditionalFormatting sqref="U139:AA140">
    <cfRule type="expression" dxfId="251" priority="75">
      <formula>INDIRECT(ADDRESS(ROW(),COLUMN()))=TRUNC(INDIRECT(ADDRESS(ROW(),COLUMN())))</formula>
    </cfRule>
  </conditionalFormatting>
  <conditionalFormatting sqref="AB139:AH140">
    <cfRule type="expression" dxfId="250" priority="74">
      <formula>INDIRECT(ADDRESS(ROW(),COLUMN()))=TRUNC(INDIRECT(ADDRESS(ROW(),COLUMN())))</formula>
    </cfRule>
  </conditionalFormatting>
  <conditionalFormatting sqref="AI139:AO140">
    <cfRule type="expression" dxfId="249" priority="73">
      <formula>INDIRECT(ADDRESS(ROW(),COLUMN()))=TRUNC(INDIRECT(ADDRESS(ROW(),COLUMN())))</formula>
    </cfRule>
  </conditionalFormatting>
  <conditionalFormatting sqref="AP139:AV140">
    <cfRule type="expression" dxfId="248" priority="72">
      <formula>INDIRECT(ADDRESS(ROW(),COLUMN()))=TRUNC(INDIRECT(ADDRESS(ROW(),COLUMN())))</formula>
    </cfRule>
  </conditionalFormatting>
  <conditionalFormatting sqref="AW139:AY140">
    <cfRule type="expression" dxfId="247" priority="71">
      <formula>INDIRECT(ADDRESS(ROW(),COLUMN()))=TRUNC(INDIRECT(ADDRESS(ROW(),COLUMN())))</formula>
    </cfRule>
  </conditionalFormatting>
  <conditionalFormatting sqref="U143:AY143">
    <cfRule type="expression" dxfId="246" priority="70">
      <formula>OR(U$171=$B142,U$172=$B142)</formula>
    </cfRule>
  </conditionalFormatting>
  <conditionalFormatting sqref="AZ142:BC143">
    <cfRule type="expression" dxfId="245" priority="69">
      <formula>INDIRECT(ADDRESS(ROW(),COLUMN()))=TRUNC(INDIRECT(ADDRESS(ROW(),COLUMN())))</formula>
    </cfRule>
  </conditionalFormatting>
  <conditionalFormatting sqref="U142:AA143">
    <cfRule type="expression" dxfId="244" priority="68">
      <formula>INDIRECT(ADDRESS(ROW(),COLUMN()))=TRUNC(INDIRECT(ADDRESS(ROW(),COLUMN())))</formula>
    </cfRule>
  </conditionalFormatting>
  <conditionalFormatting sqref="AB142:AH143">
    <cfRule type="expression" dxfId="243" priority="67">
      <formula>INDIRECT(ADDRESS(ROW(),COLUMN()))=TRUNC(INDIRECT(ADDRESS(ROW(),COLUMN())))</formula>
    </cfRule>
  </conditionalFormatting>
  <conditionalFormatting sqref="AI142:AO143">
    <cfRule type="expression" dxfId="242" priority="66">
      <formula>INDIRECT(ADDRESS(ROW(),COLUMN()))=TRUNC(INDIRECT(ADDRESS(ROW(),COLUMN())))</formula>
    </cfRule>
  </conditionalFormatting>
  <conditionalFormatting sqref="AP142:AV143">
    <cfRule type="expression" dxfId="241" priority="65">
      <formula>INDIRECT(ADDRESS(ROW(),COLUMN()))=TRUNC(INDIRECT(ADDRESS(ROW(),COLUMN())))</formula>
    </cfRule>
  </conditionalFormatting>
  <conditionalFormatting sqref="AW142:AY143">
    <cfRule type="expression" dxfId="240" priority="64">
      <formula>INDIRECT(ADDRESS(ROW(),COLUMN()))=TRUNC(INDIRECT(ADDRESS(ROW(),COLUMN())))</formula>
    </cfRule>
  </conditionalFormatting>
  <conditionalFormatting sqref="U146:AY146">
    <cfRule type="expression" dxfId="239" priority="63">
      <formula>OR(U$171=$B145,U$172=$B145)</formula>
    </cfRule>
  </conditionalFormatting>
  <conditionalFormatting sqref="AZ145:BC146">
    <cfRule type="expression" dxfId="238" priority="62">
      <formula>INDIRECT(ADDRESS(ROW(),COLUMN()))=TRUNC(INDIRECT(ADDRESS(ROW(),COLUMN())))</formula>
    </cfRule>
  </conditionalFormatting>
  <conditionalFormatting sqref="U145:AA146">
    <cfRule type="expression" dxfId="237" priority="61">
      <formula>INDIRECT(ADDRESS(ROW(),COLUMN()))=TRUNC(INDIRECT(ADDRESS(ROW(),COLUMN())))</formula>
    </cfRule>
  </conditionalFormatting>
  <conditionalFormatting sqref="AB145:AH146">
    <cfRule type="expression" dxfId="236" priority="60">
      <formula>INDIRECT(ADDRESS(ROW(),COLUMN()))=TRUNC(INDIRECT(ADDRESS(ROW(),COLUMN())))</formula>
    </cfRule>
  </conditionalFormatting>
  <conditionalFormatting sqref="AI145:AO146">
    <cfRule type="expression" dxfId="235" priority="59">
      <formula>INDIRECT(ADDRESS(ROW(),COLUMN()))=TRUNC(INDIRECT(ADDRESS(ROW(),COLUMN())))</formula>
    </cfRule>
  </conditionalFormatting>
  <conditionalFormatting sqref="AP145:AV146">
    <cfRule type="expression" dxfId="234" priority="58">
      <formula>INDIRECT(ADDRESS(ROW(),COLUMN()))=TRUNC(INDIRECT(ADDRESS(ROW(),COLUMN())))</formula>
    </cfRule>
  </conditionalFormatting>
  <conditionalFormatting sqref="AW145:AY146">
    <cfRule type="expression" dxfId="233" priority="57">
      <formula>INDIRECT(ADDRESS(ROW(),COLUMN()))=TRUNC(INDIRECT(ADDRESS(ROW(),COLUMN())))</formula>
    </cfRule>
  </conditionalFormatting>
  <conditionalFormatting sqref="U149:AY149">
    <cfRule type="expression" dxfId="232" priority="56">
      <formula>OR(U$171=$B148,U$172=$B148)</formula>
    </cfRule>
  </conditionalFormatting>
  <conditionalFormatting sqref="AZ148:BC149">
    <cfRule type="expression" dxfId="231" priority="55">
      <formula>INDIRECT(ADDRESS(ROW(),COLUMN()))=TRUNC(INDIRECT(ADDRESS(ROW(),COLUMN())))</formula>
    </cfRule>
  </conditionalFormatting>
  <conditionalFormatting sqref="U148:AA149">
    <cfRule type="expression" dxfId="230" priority="54">
      <formula>INDIRECT(ADDRESS(ROW(),COLUMN()))=TRUNC(INDIRECT(ADDRESS(ROW(),COLUMN())))</formula>
    </cfRule>
  </conditionalFormatting>
  <conditionalFormatting sqref="AB148:AH149">
    <cfRule type="expression" dxfId="229" priority="53">
      <formula>INDIRECT(ADDRESS(ROW(),COLUMN()))=TRUNC(INDIRECT(ADDRESS(ROW(),COLUMN())))</formula>
    </cfRule>
  </conditionalFormatting>
  <conditionalFormatting sqref="AI148:AO149">
    <cfRule type="expression" dxfId="228" priority="52">
      <formula>INDIRECT(ADDRESS(ROW(),COLUMN()))=TRUNC(INDIRECT(ADDRESS(ROW(),COLUMN())))</formula>
    </cfRule>
  </conditionalFormatting>
  <conditionalFormatting sqref="AP148:AV149">
    <cfRule type="expression" dxfId="227" priority="51">
      <formula>INDIRECT(ADDRESS(ROW(),COLUMN()))=TRUNC(INDIRECT(ADDRESS(ROW(),COLUMN())))</formula>
    </cfRule>
  </conditionalFormatting>
  <conditionalFormatting sqref="AW148:AY149">
    <cfRule type="expression" dxfId="226" priority="50">
      <formula>INDIRECT(ADDRESS(ROW(),COLUMN()))=TRUNC(INDIRECT(ADDRESS(ROW(),COLUMN())))</formula>
    </cfRule>
  </conditionalFormatting>
  <conditionalFormatting sqref="U152:AY152">
    <cfRule type="expression" dxfId="225" priority="49">
      <formula>OR(U$171=$B151,U$172=$B151)</formula>
    </cfRule>
  </conditionalFormatting>
  <conditionalFormatting sqref="AZ151:BC152">
    <cfRule type="expression" dxfId="224" priority="48">
      <formula>INDIRECT(ADDRESS(ROW(),COLUMN()))=TRUNC(INDIRECT(ADDRESS(ROW(),COLUMN())))</formula>
    </cfRule>
  </conditionalFormatting>
  <conditionalFormatting sqref="U151:AA152">
    <cfRule type="expression" dxfId="223" priority="47">
      <formula>INDIRECT(ADDRESS(ROW(),COLUMN()))=TRUNC(INDIRECT(ADDRESS(ROW(),COLUMN())))</formula>
    </cfRule>
  </conditionalFormatting>
  <conditionalFormatting sqref="AB151:AH152">
    <cfRule type="expression" dxfId="222" priority="46">
      <formula>INDIRECT(ADDRESS(ROW(),COLUMN()))=TRUNC(INDIRECT(ADDRESS(ROW(),COLUMN())))</formula>
    </cfRule>
  </conditionalFormatting>
  <conditionalFormatting sqref="AI151:AO152">
    <cfRule type="expression" dxfId="221" priority="45">
      <formula>INDIRECT(ADDRESS(ROW(),COLUMN()))=TRUNC(INDIRECT(ADDRESS(ROW(),COLUMN())))</formula>
    </cfRule>
  </conditionalFormatting>
  <conditionalFormatting sqref="AP151:AV152">
    <cfRule type="expression" dxfId="220" priority="44">
      <formula>INDIRECT(ADDRESS(ROW(),COLUMN()))=TRUNC(INDIRECT(ADDRESS(ROW(),COLUMN())))</formula>
    </cfRule>
  </conditionalFormatting>
  <conditionalFormatting sqref="AW151:AY152">
    <cfRule type="expression" dxfId="219" priority="43">
      <formula>INDIRECT(ADDRESS(ROW(),COLUMN()))=TRUNC(INDIRECT(ADDRESS(ROW(),COLUMN())))</formula>
    </cfRule>
  </conditionalFormatting>
  <conditionalFormatting sqref="U155:AY155">
    <cfRule type="expression" dxfId="218" priority="42">
      <formula>OR(U$171=$B154,U$172=$B154)</formula>
    </cfRule>
  </conditionalFormatting>
  <conditionalFormatting sqref="AZ154:BC155">
    <cfRule type="expression" dxfId="217" priority="41">
      <formula>INDIRECT(ADDRESS(ROW(),COLUMN()))=TRUNC(INDIRECT(ADDRESS(ROW(),COLUMN())))</formula>
    </cfRule>
  </conditionalFormatting>
  <conditionalFormatting sqref="U154:AA155">
    <cfRule type="expression" dxfId="216" priority="40">
      <formula>INDIRECT(ADDRESS(ROW(),COLUMN()))=TRUNC(INDIRECT(ADDRESS(ROW(),COLUMN())))</formula>
    </cfRule>
  </conditionalFormatting>
  <conditionalFormatting sqref="AB154:AH155">
    <cfRule type="expression" dxfId="215" priority="39">
      <formula>INDIRECT(ADDRESS(ROW(),COLUMN()))=TRUNC(INDIRECT(ADDRESS(ROW(),COLUMN())))</formula>
    </cfRule>
  </conditionalFormatting>
  <conditionalFormatting sqref="AI154:AO155">
    <cfRule type="expression" dxfId="214" priority="38">
      <formula>INDIRECT(ADDRESS(ROW(),COLUMN()))=TRUNC(INDIRECT(ADDRESS(ROW(),COLUMN())))</formula>
    </cfRule>
  </conditionalFormatting>
  <conditionalFormatting sqref="AP154:AV155">
    <cfRule type="expression" dxfId="213" priority="37">
      <formula>INDIRECT(ADDRESS(ROW(),COLUMN()))=TRUNC(INDIRECT(ADDRESS(ROW(),COLUMN())))</formula>
    </cfRule>
  </conditionalFormatting>
  <conditionalFormatting sqref="AW154:AY155">
    <cfRule type="expression" dxfId="212" priority="36">
      <formula>INDIRECT(ADDRESS(ROW(),COLUMN()))=TRUNC(INDIRECT(ADDRESS(ROW(),COLUMN())))</formula>
    </cfRule>
  </conditionalFormatting>
  <conditionalFormatting sqref="U158:AY158">
    <cfRule type="expression" dxfId="211" priority="35">
      <formula>OR(U$171=$B157,U$172=$B157)</formula>
    </cfRule>
  </conditionalFormatting>
  <conditionalFormatting sqref="AZ157:BC158">
    <cfRule type="expression" dxfId="210" priority="34">
      <formula>INDIRECT(ADDRESS(ROW(),COLUMN()))=TRUNC(INDIRECT(ADDRESS(ROW(),COLUMN())))</formula>
    </cfRule>
  </conditionalFormatting>
  <conditionalFormatting sqref="U157:AA158">
    <cfRule type="expression" dxfId="209" priority="33">
      <formula>INDIRECT(ADDRESS(ROW(),COLUMN()))=TRUNC(INDIRECT(ADDRESS(ROW(),COLUMN())))</formula>
    </cfRule>
  </conditionalFormatting>
  <conditionalFormatting sqref="AB157:AH158">
    <cfRule type="expression" dxfId="208" priority="32">
      <formula>INDIRECT(ADDRESS(ROW(),COLUMN()))=TRUNC(INDIRECT(ADDRESS(ROW(),COLUMN())))</formula>
    </cfRule>
  </conditionalFormatting>
  <conditionalFormatting sqref="AI157:AO158">
    <cfRule type="expression" dxfId="207" priority="31">
      <formula>INDIRECT(ADDRESS(ROW(),COLUMN()))=TRUNC(INDIRECT(ADDRESS(ROW(),COLUMN())))</formula>
    </cfRule>
  </conditionalFormatting>
  <conditionalFormatting sqref="AP157:AV158">
    <cfRule type="expression" dxfId="206" priority="30">
      <formula>INDIRECT(ADDRESS(ROW(),COLUMN()))=TRUNC(INDIRECT(ADDRESS(ROW(),COLUMN())))</formula>
    </cfRule>
  </conditionalFormatting>
  <conditionalFormatting sqref="AW157:AY158">
    <cfRule type="expression" dxfId="205" priority="29">
      <formula>INDIRECT(ADDRESS(ROW(),COLUMN()))=TRUNC(INDIRECT(ADDRESS(ROW(),COLUMN())))</formula>
    </cfRule>
  </conditionalFormatting>
  <conditionalFormatting sqref="U161:AY161">
    <cfRule type="expression" dxfId="204" priority="28">
      <formula>OR(U$171=$B160,U$172=$B160)</formula>
    </cfRule>
  </conditionalFormatting>
  <conditionalFormatting sqref="AZ160:BC161">
    <cfRule type="expression" dxfId="203" priority="27">
      <formula>INDIRECT(ADDRESS(ROW(),COLUMN()))=TRUNC(INDIRECT(ADDRESS(ROW(),COLUMN())))</formula>
    </cfRule>
  </conditionalFormatting>
  <conditionalFormatting sqref="U160:AA161">
    <cfRule type="expression" dxfId="202" priority="26">
      <formula>INDIRECT(ADDRESS(ROW(),COLUMN()))=TRUNC(INDIRECT(ADDRESS(ROW(),COLUMN())))</formula>
    </cfRule>
  </conditionalFormatting>
  <conditionalFormatting sqref="AB160:AH161">
    <cfRule type="expression" dxfId="201" priority="25">
      <formula>INDIRECT(ADDRESS(ROW(),COLUMN()))=TRUNC(INDIRECT(ADDRESS(ROW(),COLUMN())))</formula>
    </cfRule>
  </conditionalFormatting>
  <conditionalFormatting sqref="AI160:AO161">
    <cfRule type="expression" dxfId="200" priority="24">
      <formula>INDIRECT(ADDRESS(ROW(),COLUMN()))=TRUNC(INDIRECT(ADDRESS(ROW(),COLUMN())))</formula>
    </cfRule>
  </conditionalFormatting>
  <conditionalFormatting sqref="AP160:AV161">
    <cfRule type="expression" dxfId="199" priority="23">
      <formula>INDIRECT(ADDRESS(ROW(),COLUMN()))=TRUNC(INDIRECT(ADDRESS(ROW(),COLUMN())))</formula>
    </cfRule>
  </conditionalFormatting>
  <conditionalFormatting sqref="AW160:AY161">
    <cfRule type="expression" dxfId="198" priority="22">
      <formula>INDIRECT(ADDRESS(ROW(),COLUMN()))=TRUNC(INDIRECT(ADDRESS(ROW(),COLUMN())))</formula>
    </cfRule>
  </conditionalFormatting>
  <conditionalFormatting sqref="U164:AY164">
    <cfRule type="expression" dxfId="197" priority="21">
      <formula>OR(U$171=$B163,U$172=$B163)</formula>
    </cfRule>
  </conditionalFormatting>
  <conditionalFormatting sqref="AZ163:BC164">
    <cfRule type="expression" dxfId="196" priority="20">
      <formula>INDIRECT(ADDRESS(ROW(),COLUMN()))=TRUNC(INDIRECT(ADDRESS(ROW(),COLUMN())))</formula>
    </cfRule>
  </conditionalFormatting>
  <conditionalFormatting sqref="U163:AA164">
    <cfRule type="expression" dxfId="195" priority="19">
      <formula>INDIRECT(ADDRESS(ROW(),COLUMN()))=TRUNC(INDIRECT(ADDRESS(ROW(),COLUMN())))</formula>
    </cfRule>
  </conditionalFormatting>
  <conditionalFormatting sqref="AB163:AH164">
    <cfRule type="expression" dxfId="194" priority="18">
      <formula>INDIRECT(ADDRESS(ROW(),COLUMN()))=TRUNC(INDIRECT(ADDRESS(ROW(),COLUMN())))</formula>
    </cfRule>
  </conditionalFormatting>
  <conditionalFormatting sqref="AI163:AO164">
    <cfRule type="expression" dxfId="193" priority="17">
      <formula>INDIRECT(ADDRESS(ROW(),COLUMN()))=TRUNC(INDIRECT(ADDRESS(ROW(),COLUMN())))</formula>
    </cfRule>
  </conditionalFormatting>
  <conditionalFormatting sqref="AP163:AV164">
    <cfRule type="expression" dxfId="192" priority="16">
      <formula>INDIRECT(ADDRESS(ROW(),COLUMN()))=TRUNC(INDIRECT(ADDRESS(ROW(),COLUMN())))</formula>
    </cfRule>
  </conditionalFormatting>
  <conditionalFormatting sqref="AW163:AY164">
    <cfRule type="expression" dxfId="191" priority="15">
      <formula>INDIRECT(ADDRESS(ROW(),COLUMN()))=TRUNC(INDIRECT(ADDRESS(ROW(),COLUMN())))</formula>
    </cfRule>
  </conditionalFormatting>
  <conditionalFormatting sqref="U167:AY167">
    <cfRule type="expression" dxfId="190" priority="14">
      <formula>OR(U$171=$B166,U$172=$B166)</formula>
    </cfRule>
  </conditionalFormatting>
  <conditionalFormatting sqref="AZ166:BC167">
    <cfRule type="expression" dxfId="189" priority="13">
      <formula>INDIRECT(ADDRESS(ROW(),COLUMN()))=TRUNC(INDIRECT(ADDRESS(ROW(),COLUMN())))</formula>
    </cfRule>
  </conditionalFormatting>
  <conditionalFormatting sqref="U166:AA167">
    <cfRule type="expression" dxfId="188" priority="12">
      <formula>INDIRECT(ADDRESS(ROW(),COLUMN()))=TRUNC(INDIRECT(ADDRESS(ROW(),COLUMN())))</formula>
    </cfRule>
  </conditionalFormatting>
  <conditionalFormatting sqref="AB166:AH167">
    <cfRule type="expression" dxfId="187" priority="11">
      <formula>INDIRECT(ADDRESS(ROW(),COLUMN()))=TRUNC(INDIRECT(ADDRESS(ROW(),COLUMN())))</formula>
    </cfRule>
  </conditionalFormatting>
  <conditionalFormatting sqref="AI166:AO167">
    <cfRule type="expression" dxfId="186" priority="10">
      <formula>INDIRECT(ADDRESS(ROW(),COLUMN()))=TRUNC(INDIRECT(ADDRESS(ROW(),COLUMN())))</formula>
    </cfRule>
  </conditionalFormatting>
  <conditionalFormatting sqref="AP166:AV167">
    <cfRule type="expression" dxfId="185" priority="9">
      <formula>INDIRECT(ADDRESS(ROW(),COLUMN()))=TRUNC(INDIRECT(ADDRESS(ROW(),COLUMN())))</formula>
    </cfRule>
  </conditionalFormatting>
  <conditionalFormatting sqref="AW166:AY167">
    <cfRule type="expression" dxfId="184" priority="8">
      <formula>INDIRECT(ADDRESS(ROW(),COLUMN()))=TRUNC(INDIRECT(ADDRESS(ROW(),COLUMN())))</formula>
    </cfRule>
  </conditionalFormatting>
  <conditionalFormatting sqref="U170:AY170">
    <cfRule type="expression" dxfId="183" priority="7">
      <formula>OR(U$171=$B169,U$172=$B169)</formula>
    </cfRule>
  </conditionalFormatting>
  <conditionalFormatting sqref="AZ169:BC170">
    <cfRule type="expression" dxfId="182" priority="6">
      <formula>INDIRECT(ADDRESS(ROW(),COLUMN()))=TRUNC(INDIRECT(ADDRESS(ROW(),COLUMN())))</formula>
    </cfRule>
  </conditionalFormatting>
  <conditionalFormatting sqref="U169:AA170">
    <cfRule type="expression" dxfId="181" priority="5">
      <formula>INDIRECT(ADDRESS(ROW(),COLUMN()))=TRUNC(INDIRECT(ADDRESS(ROW(),COLUMN())))</formula>
    </cfRule>
  </conditionalFormatting>
  <conditionalFormatting sqref="AB169:AH170">
    <cfRule type="expression" dxfId="180" priority="4">
      <formula>INDIRECT(ADDRESS(ROW(),COLUMN()))=TRUNC(INDIRECT(ADDRESS(ROW(),COLUMN())))</formula>
    </cfRule>
  </conditionalFormatting>
  <conditionalFormatting sqref="AI169:AO170">
    <cfRule type="expression" dxfId="179" priority="3">
      <formula>INDIRECT(ADDRESS(ROW(),COLUMN()))=TRUNC(INDIRECT(ADDRESS(ROW(),COLUMN())))</formula>
    </cfRule>
  </conditionalFormatting>
  <conditionalFormatting sqref="AP169:AV170">
    <cfRule type="expression" dxfId="178" priority="2">
      <formula>INDIRECT(ADDRESS(ROW(),COLUMN()))=TRUNC(INDIRECT(ADDRESS(ROW(),COLUMN())))</formula>
    </cfRule>
  </conditionalFormatting>
  <conditionalFormatting sqref="AW169:AY170">
    <cfRule type="expression" dxfId="177"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pageSetup paperSize="9" scale="39" fitToHeight="0" orientation="landscape" r:id="rId1"/>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6"/>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7" t="s">
        <v>106</v>
      </c>
      <c r="AS1" s="378"/>
      <c r="AT1" s="378"/>
      <c r="AU1" s="378"/>
      <c r="AV1" s="378"/>
      <c r="AW1" s="378"/>
      <c r="AX1" s="378"/>
      <c r="AY1" s="378"/>
      <c r="AZ1" s="378"/>
      <c r="BA1" s="378"/>
      <c r="BB1" s="378"/>
      <c r="BC1" s="378"/>
      <c r="BD1" s="378"/>
      <c r="BE1" s="378"/>
      <c r="BF1" s="378"/>
      <c r="BG1" s="378"/>
      <c r="BH1" s="9" t="s">
        <v>2</v>
      </c>
    </row>
    <row r="2" spans="2:65" s="8" customFormat="1" ht="20.25" customHeight="1" x14ac:dyDescent="0.4">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1" t="s">
        <v>197</v>
      </c>
      <c r="BD3" s="382"/>
      <c r="BE3" s="382"/>
      <c r="BF3" s="383"/>
      <c r="BG3" s="9"/>
    </row>
    <row r="4" spans="2:65" s="8" customFormat="1" ht="20.25" customHeight="1" x14ac:dyDescent="0.4">
      <c r="H4" s="7"/>
      <c r="K4" s="7"/>
      <c r="M4" s="9"/>
      <c r="N4" s="9"/>
      <c r="O4" s="9"/>
      <c r="P4" s="9"/>
      <c r="Q4" s="9"/>
      <c r="R4" s="9"/>
      <c r="S4" s="9"/>
      <c r="AA4" s="35"/>
      <c r="AB4" s="35"/>
      <c r="AC4" s="36"/>
      <c r="AD4" s="37"/>
      <c r="AE4" s="36"/>
      <c r="BB4" s="38" t="s">
        <v>166</v>
      </c>
      <c r="BC4" s="381" t="s">
        <v>167</v>
      </c>
      <c r="BD4" s="382"/>
      <c r="BE4" s="382"/>
      <c r="BF4" s="38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4.5"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384"/>
      <c r="BD10" s="385"/>
      <c r="BE10" s="2" t="s">
        <v>220</v>
      </c>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1" t="s">
        <v>20</v>
      </c>
      <c r="C16" s="344" t="s">
        <v>223</v>
      </c>
      <c r="D16" s="345"/>
      <c r="E16" s="346"/>
      <c r="F16" s="183"/>
      <c r="G16" s="186"/>
      <c r="H16" s="353" t="s">
        <v>224</v>
      </c>
      <c r="I16" s="356" t="s">
        <v>225</v>
      </c>
      <c r="J16" s="345"/>
      <c r="K16" s="345"/>
      <c r="L16" s="346"/>
      <c r="M16" s="356" t="s">
        <v>226</v>
      </c>
      <c r="N16" s="345"/>
      <c r="O16" s="346"/>
      <c r="P16" s="356" t="s">
        <v>102</v>
      </c>
      <c r="Q16" s="345"/>
      <c r="R16" s="345"/>
      <c r="S16" s="345"/>
      <c r="T16" s="371"/>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59" t="str">
        <f>IF(BC3="計画","(11)1～4週目の勤務時間数合計","(11)1か月の勤務時間数　合計")</f>
        <v>(11)1か月の勤務時間数　合計</v>
      </c>
      <c r="BA16" s="360"/>
      <c r="BB16" s="365" t="s">
        <v>228</v>
      </c>
      <c r="BC16" s="366"/>
      <c r="BD16" s="344" t="s">
        <v>229</v>
      </c>
      <c r="BE16" s="345"/>
      <c r="BF16" s="345"/>
      <c r="BG16" s="345"/>
      <c r="BH16" s="371"/>
    </row>
    <row r="17" spans="2:60" ht="20.25" customHeight="1" x14ac:dyDescent="0.4">
      <c r="B17" s="342"/>
      <c r="C17" s="347"/>
      <c r="D17" s="348"/>
      <c r="E17" s="349"/>
      <c r="F17" s="184"/>
      <c r="G17" s="187"/>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4">
      <c r="B18" s="342"/>
      <c r="C18" s="347"/>
      <c r="D18" s="348"/>
      <c r="E18" s="349"/>
      <c r="F18" s="184"/>
      <c r="G18" s="187"/>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4">
      <c r="B19" s="342"/>
      <c r="C19" s="347"/>
      <c r="D19" s="348"/>
      <c r="E19" s="349"/>
      <c r="F19" s="184"/>
      <c r="G19" s="187"/>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45">
      <c r="B20" s="343"/>
      <c r="C20" s="350"/>
      <c r="D20" s="351"/>
      <c r="E20" s="352"/>
      <c r="F20" s="185"/>
      <c r="G20" s="188"/>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4">
      <c r="B21" s="122"/>
      <c r="C21" s="298"/>
      <c r="D21" s="299"/>
      <c r="E21" s="300"/>
      <c r="F21" s="181"/>
      <c r="G21" s="182"/>
      <c r="H21" s="304"/>
      <c r="I21" s="301"/>
      <c r="J21" s="302"/>
      <c r="K21" s="302"/>
      <c r="L21" s="303"/>
      <c r="M21" s="338"/>
      <c r="N21" s="339"/>
      <c r="O21" s="340"/>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c r="D24" s="272"/>
      <c r="E24" s="273"/>
      <c r="F24" s="177"/>
      <c r="G24" s="173"/>
      <c r="H24" s="305"/>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c r="D66" s="272"/>
      <c r="E66" s="273"/>
      <c r="F66" s="178"/>
      <c r="G66" s="174"/>
      <c r="H66" s="242"/>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thickBot="1" x14ac:dyDescent="0.45">
      <c r="B68" s="125"/>
      <c r="C68" s="280"/>
      <c r="D68" s="281"/>
      <c r="E68" s="282"/>
      <c r="F68" s="180"/>
      <c r="G68" s="176">
        <f>C66</f>
        <v>0</v>
      </c>
      <c r="H68" s="267"/>
      <c r="I68" s="264"/>
      <c r="J68" s="265"/>
      <c r="K68" s="265"/>
      <c r="L68" s="266"/>
      <c r="M68" s="268"/>
      <c r="N68" s="269"/>
      <c r="O68" s="270"/>
      <c r="P68" s="61" t="s">
        <v>74</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6" t="s">
        <v>230</v>
      </c>
      <c r="C69" s="327"/>
      <c r="D69" s="327"/>
      <c r="E69" s="327"/>
      <c r="F69" s="327"/>
      <c r="G69" s="327"/>
      <c r="H69" s="327"/>
      <c r="I69" s="327"/>
      <c r="J69" s="327"/>
      <c r="K69" s="327"/>
      <c r="L69" s="327"/>
      <c r="M69" s="327"/>
      <c r="N69" s="327"/>
      <c r="O69" s="327"/>
      <c r="P69" s="327"/>
      <c r="Q69" s="327"/>
      <c r="R69" s="327"/>
      <c r="S69" s="327"/>
      <c r="T69" s="328"/>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08"/>
      <c r="BA69" s="309"/>
      <c r="BB69" s="314"/>
      <c r="BC69" s="315"/>
      <c r="BD69" s="315"/>
      <c r="BE69" s="315"/>
      <c r="BF69" s="315"/>
      <c r="BG69" s="315"/>
      <c r="BH69" s="316"/>
    </row>
    <row r="70" spans="2:60" ht="20.25" customHeight="1" x14ac:dyDescent="0.4">
      <c r="B70" s="329" t="s">
        <v>231</v>
      </c>
      <c r="C70" s="330"/>
      <c r="D70" s="330"/>
      <c r="E70" s="330"/>
      <c r="F70" s="330"/>
      <c r="G70" s="330"/>
      <c r="H70" s="330"/>
      <c r="I70" s="330"/>
      <c r="J70" s="330"/>
      <c r="K70" s="330"/>
      <c r="L70" s="330"/>
      <c r="M70" s="330"/>
      <c r="N70" s="330"/>
      <c r="O70" s="330"/>
      <c r="P70" s="330"/>
      <c r="Q70" s="330"/>
      <c r="R70" s="330"/>
      <c r="S70" s="330"/>
      <c r="T70" s="331"/>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0"/>
      <c r="BA70" s="311"/>
      <c r="BB70" s="317"/>
      <c r="BC70" s="318"/>
      <c r="BD70" s="318"/>
      <c r="BE70" s="318"/>
      <c r="BF70" s="318"/>
      <c r="BG70" s="318"/>
      <c r="BH70" s="319"/>
    </row>
    <row r="71" spans="2:60" ht="20.25" customHeight="1" x14ac:dyDescent="0.4">
      <c r="B71" s="329" t="s">
        <v>232</v>
      </c>
      <c r="C71" s="330"/>
      <c r="D71" s="330"/>
      <c r="E71" s="330"/>
      <c r="F71" s="330"/>
      <c r="G71" s="330"/>
      <c r="H71" s="330"/>
      <c r="I71" s="330"/>
      <c r="J71" s="330"/>
      <c r="K71" s="330"/>
      <c r="L71" s="330"/>
      <c r="M71" s="330"/>
      <c r="N71" s="330"/>
      <c r="O71" s="330"/>
      <c r="P71" s="330"/>
      <c r="Q71" s="330"/>
      <c r="R71" s="330"/>
      <c r="S71" s="330"/>
      <c r="T71" s="331"/>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0"/>
      <c r="BA71" s="311"/>
      <c r="BB71" s="317"/>
      <c r="BC71" s="318"/>
      <c r="BD71" s="318"/>
      <c r="BE71" s="318"/>
      <c r="BF71" s="318"/>
      <c r="BG71" s="318"/>
      <c r="BH71" s="319"/>
    </row>
    <row r="72" spans="2:60" ht="20.25" customHeight="1" x14ac:dyDescent="0.4">
      <c r="B72" s="329" t="s">
        <v>233</v>
      </c>
      <c r="C72" s="330"/>
      <c r="D72" s="330"/>
      <c r="E72" s="330"/>
      <c r="F72" s="330"/>
      <c r="G72" s="330"/>
      <c r="H72" s="330"/>
      <c r="I72" s="330"/>
      <c r="J72" s="330"/>
      <c r="K72" s="330"/>
      <c r="L72" s="330"/>
      <c r="M72" s="330"/>
      <c r="N72" s="330"/>
      <c r="O72" s="330"/>
      <c r="P72" s="330"/>
      <c r="Q72" s="330"/>
      <c r="R72" s="330"/>
      <c r="S72" s="330"/>
      <c r="T72" s="331"/>
      <c r="U72" s="224"/>
      <c r="V72" s="225"/>
      <c r="W72" s="225"/>
      <c r="X72" s="225"/>
      <c r="Y72" s="225"/>
      <c r="Z72" s="225"/>
      <c r="AA72" s="229"/>
      <c r="AB72" s="230"/>
      <c r="AC72" s="225"/>
      <c r="AD72" s="225"/>
      <c r="AE72" s="225"/>
      <c r="AF72" s="225"/>
      <c r="AG72" s="225"/>
      <c r="AH72" s="229"/>
      <c r="AI72" s="230"/>
      <c r="AJ72" s="225"/>
      <c r="AK72" s="225"/>
      <c r="AL72" s="225"/>
      <c r="AM72" s="225"/>
      <c r="AN72" s="225"/>
      <c r="AO72" s="229"/>
      <c r="AP72" s="230"/>
      <c r="AQ72" s="225"/>
      <c r="AR72" s="225"/>
      <c r="AS72" s="225"/>
      <c r="AT72" s="225"/>
      <c r="AU72" s="225"/>
      <c r="AV72" s="229"/>
      <c r="AW72" s="230"/>
      <c r="AX72" s="225"/>
      <c r="AY72" s="228"/>
      <c r="AZ72" s="312"/>
      <c r="BA72" s="313"/>
      <c r="BB72" s="317"/>
      <c r="BC72" s="318"/>
      <c r="BD72" s="318"/>
      <c r="BE72" s="318"/>
      <c r="BF72" s="318"/>
      <c r="BG72" s="318"/>
      <c r="BH72" s="319"/>
    </row>
    <row r="73" spans="2:60" ht="20.25" customHeight="1" x14ac:dyDescent="0.4">
      <c r="B73" s="329" t="s">
        <v>234</v>
      </c>
      <c r="C73" s="330"/>
      <c r="D73" s="330"/>
      <c r="E73" s="330"/>
      <c r="F73" s="330"/>
      <c r="G73" s="330"/>
      <c r="H73" s="330"/>
      <c r="I73" s="330"/>
      <c r="J73" s="330"/>
      <c r="K73" s="330"/>
      <c r="L73" s="330"/>
      <c r="M73" s="330"/>
      <c r="N73" s="330"/>
      <c r="O73" s="330"/>
      <c r="P73" s="330"/>
      <c r="Q73" s="330"/>
      <c r="R73" s="330"/>
      <c r="S73" s="330"/>
      <c r="T73" s="331"/>
      <c r="U73" s="231" t="str">
        <f t="shared" ref="U73:AY73" si="1">IF(SUMIF($F$21:$F$68,"介護従業者",U21:U68)=0,"",SUMIF($F$21:$F$68,"介護従業者",U21:U68))</f>
        <v/>
      </c>
      <c r="V73" s="232" t="str">
        <f t="shared" si="1"/>
        <v/>
      </c>
      <c r="W73" s="232" t="str">
        <f t="shared" si="1"/>
        <v/>
      </c>
      <c r="X73" s="232" t="str">
        <f t="shared" si="1"/>
        <v/>
      </c>
      <c r="Y73" s="232" t="str">
        <f t="shared" si="1"/>
        <v/>
      </c>
      <c r="Z73" s="232" t="str">
        <f t="shared" si="1"/>
        <v/>
      </c>
      <c r="AA73" s="233" t="str">
        <f t="shared" si="1"/>
        <v/>
      </c>
      <c r="AB73" s="231" t="str">
        <f t="shared" si="1"/>
        <v/>
      </c>
      <c r="AC73" s="232" t="str">
        <f t="shared" si="1"/>
        <v/>
      </c>
      <c r="AD73" s="232" t="str">
        <f t="shared" si="1"/>
        <v/>
      </c>
      <c r="AE73" s="232" t="str">
        <f t="shared" si="1"/>
        <v/>
      </c>
      <c r="AF73" s="232" t="str">
        <f t="shared" si="1"/>
        <v/>
      </c>
      <c r="AG73" s="232" t="str">
        <f t="shared" si="1"/>
        <v/>
      </c>
      <c r="AH73" s="233" t="str">
        <f t="shared" si="1"/>
        <v/>
      </c>
      <c r="AI73" s="231" t="str">
        <f t="shared" si="1"/>
        <v/>
      </c>
      <c r="AJ73" s="232" t="str">
        <f t="shared" si="1"/>
        <v/>
      </c>
      <c r="AK73" s="232" t="str">
        <f t="shared" si="1"/>
        <v/>
      </c>
      <c r="AL73" s="232" t="str">
        <f t="shared" si="1"/>
        <v/>
      </c>
      <c r="AM73" s="232" t="str">
        <f t="shared" si="1"/>
        <v/>
      </c>
      <c r="AN73" s="232" t="str">
        <f t="shared" si="1"/>
        <v/>
      </c>
      <c r="AO73" s="233" t="str">
        <f t="shared" si="1"/>
        <v/>
      </c>
      <c r="AP73" s="231" t="str">
        <f t="shared" si="1"/>
        <v/>
      </c>
      <c r="AQ73" s="232" t="str">
        <f t="shared" si="1"/>
        <v/>
      </c>
      <c r="AR73" s="232" t="str">
        <f t="shared" si="1"/>
        <v/>
      </c>
      <c r="AS73" s="232" t="str">
        <f t="shared" si="1"/>
        <v/>
      </c>
      <c r="AT73" s="232" t="str">
        <f t="shared" si="1"/>
        <v/>
      </c>
      <c r="AU73" s="232" t="str">
        <f t="shared" si="1"/>
        <v/>
      </c>
      <c r="AV73" s="233" t="str">
        <f t="shared" si="1"/>
        <v/>
      </c>
      <c r="AW73" s="231" t="str">
        <f t="shared" si="1"/>
        <v/>
      </c>
      <c r="AX73" s="232" t="str">
        <f t="shared" si="1"/>
        <v/>
      </c>
      <c r="AY73" s="232" t="str">
        <f t="shared" si="1"/>
        <v/>
      </c>
      <c r="AZ73" s="332">
        <f>IF($BC$3="４週",SUM(U73:AV73),IF($BC$3="暦月",SUM(U73:AY73),""))</f>
        <v>0</v>
      </c>
      <c r="BA73" s="333"/>
      <c r="BB73" s="317"/>
      <c r="BC73" s="318"/>
      <c r="BD73" s="318"/>
      <c r="BE73" s="318"/>
      <c r="BF73" s="318"/>
      <c r="BG73" s="318"/>
      <c r="BH73" s="319"/>
    </row>
    <row r="74" spans="2:60" ht="20.25" customHeight="1" thickBot="1" x14ac:dyDescent="0.45">
      <c r="B74" s="323" t="s">
        <v>235</v>
      </c>
      <c r="C74" s="324"/>
      <c r="D74" s="324"/>
      <c r="E74" s="324"/>
      <c r="F74" s="324"/>
      <c r="G74" s="324"/>
      <c r="H74" s="324"/>
      <c r="I74" s="324"/>
      <c r="J74" s="324"/>
      <c r="K74" s="324"/>
      <c r="L74" s="324"/>
      <c r="M74" s="324"/>
      <c r="N74" s="324"/>
      <c r="O74" s="324"/>
      <c r="P74" s="324"/>
      <c r="Q74" s="324"/>
      <c r="R74" s="324"/>
      <c r="S74" s="324"/>
      <c r="T74" s="325"/>
      <c r="U74" s="234" t="str">
        <f t="shared" ref="U74:AY74" si="2">IF(SUMIF($G$21:$G$68,"介護従業者",U21:U68)=0,"",SUMIF($G$21:$G$68,"介護従業者",U21:U68))</f>
        <v/>
      </c>
      <c r="V74" s="235" t="str">
        <f t="shared" si="2"/>
        <v/>
      </c>
      <c r="W74" s="235" t="str">
        <f t="shared" si="2"/>
        <v/>
      </c>
      <c r="X74" s="235" t="str">
        <f t="shared" si="2"/>
        <v/>
      </c>
      <c r="Y74" s="235" t="str">
        <f t="shared" si="2"/>
        <v/>
      </c>
      <c r="Z74" s="235" t="str">
        <f t="shared" si="2"/>
        <v/>
      </c>
      <c r="AA74" s="236" t="str">
        <f t="shared" si="2"/>
        <v/>
      </c>
      <c r="AB74" s="237" t="str">
        <f t="shared" si="2"/>
        <v/>
      </c>
      <c r="AC74" s="235" t="str">
        <f t="shared" si="2"/>
        <v/>
      </c>
      <c r="AD74" s="235" t="str">
        <f t="shared" si="2"/>
        <v/>
      </c>
      <c r="AE74" s="235" t="str">
        <f t="shared" si="2"/>
        <v/>
      </c>
      <c r="AF74" s="235" t="str">
        <f t="shared" si="2"/>
        <v/>
      </c>
      <c r="AG74" s="235" t="str">
        <f t="shared" si="2"/>
        <v/>
      </c>
      <c r="AH74" s="236" t="str">
        <f t="shared" si="2"/>
        <v/>
      </c>
      <c r="AI74" s="237" t="str">
        <f t="shared" si="2"/>
        <v/>
      </c>
      <c r="AJ74" s="235" t="str">
        <f t="shared" si="2"/>
        <v/>
      </c>
      <c r="AK74" s="235" t="str">
        <f t="shared" si="2"/>
        <v/>
      </c>
      <c r="AL74" s="235" t="str">
        <f t="shared" si="2"/>
        <v/>
      </c>
      <c r="AM74" s="235" t="str">
        <f t="shared" si="2"/>
        <v/>
      </c>
      <c r="AN74" s="235" t="str">
        <f t="shared" si="2"/>
        <v/>
      </c>
      <c r="AO74" s="236" t="str">
        <f t="shared" si="2"/>
        <v/>
      </c>
      <c r="AP74" s="237" t="str">
        <f t="shared" si="2"/>
        <v/>
      </c>
      <c r="AQ74" s="235" t="str">
        <f t="shared" si="2"/>
        <v/>
      </c>
      <c r="AR74" s="235" t="str">
        <f t="shared" si="2"/>
        <v/>
      </c>
      <c r="AS74" s="235" t="str">
        <f t="shared" si="2"/>
        <v/>
      </c>
      <c r="AT74" s="235" t="str">
        <f t="shared" si="2"/>
        <v/>
      </c>
      <c r="AU74" s="235" t="str">
        <f t="shared" si="2"/>
        <v/>
      </c>
      <c r="AV74" s="236" t="str">
        <f t="shared" si="2"/>
        <v/>
      </c>
      <c r="AW74" s="237" t="str">
        <f t="shared" si="2"/>
        <v/>
      </c>
      <c r="AX74" s="235" t="str">
        <f t="shared" si="2"/>
        <v/>
      </c>
      <c r="AY74" s="238" t="str">
        <f t="shared" si="2"/>
        <v/>
      </c>
      <c r="AZ74" s="306">
        <f>IF($BC$3="４週",SUM(U74:AV74),IF($BC$3="暦月",SUM(U74:AY74),""))</f>
        <v>0</v>
      </c>
      <c r="BA74" s="307"/>
      <c r="BB74" s="320"/>
      <c r="BC74" s="321"/>
      <c r="BD74" s="321"/>
      <c r="BE74" s="321"/>
      <c r="BF74" s="321"/>
      <c r="BG74" s="321"/>
      <c r="BH74" s="322"/>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16">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2"/>
    <mergeCell ref="BB69:BH74"/>
    <mergeCell ref="B70:T70"/>
    <mergeCell ref="B71:T71"/>
    <mergeCell ref="B72:T72"/>
    <mergeCell ref="B73:T73"/>
    <mergeCell ref="AZ73:BA73"/>
    <mergeCell ref="B74:T74"/>
    <mergeCell ref="AZ74:BA74"/>
  </mergeCells>
  <phoneticPr fontId="2"/>
  <conditionalFormatting sqref="U23:AA23">
    <cfRule type="expression" dxfId="176" priority="256">
      <formula>OR(U$69=$B22,U$70=$B22)</formula>
    </cfRule>
  </conditionalFormatting>
  <conditionalFormatting sqref="U22:AA23">
    <cfRule type="expression" dxfId="175" priority="255">
      <formula>INDIRECT(ADDRESS(ROW(),COLUMN()))=TRUNC(INDIRECT(ADDRESS(ROW(),COLUMN())))</formula>
    </cfRule>
  </conditionalFormatting>
  <conditionalFormatting sqref="AB40:AH41">
    <cfRule type="expression" dxfId="174" priority="97">
      <formula>INDIRECT(ADDRESS(ROW(),COLUMN()))=TRUNC(INDIRECT(ADDRESS(ROW(),COLUMN())))</formula>
    </cfRule>
  </conditionalFormatting>
  <conditionalFormatting sqref="U40:AA41">
    <cfRule type="expression" dxfId="173" priority="99">
      <formula>INDIRECT(ADDRESS(ROW(),COLUMN()))=TRUNC(INDIRECT(ADDRESS(ROW(),COLUMN())))</formula>
    </cfRule>
  </conditionalFormatting>
  <conditionalFormatting sqref="AZ22:BC23">
    <cfRule type="expression" dxfId="172" priority="250">
      <formula>INDIRECT(ADDRESS(ROW(),COLUMN()))=TRUNC(INDIRECT(ADDRESS(ROW(),COLUMN())))</formula>
    </cfRule>
  </conditionalFormatting>
  <conditionalFormatting sqref="AI40:AO41">
    <cfRule type="expression" dxfId="171" priority="95">
      <formula>INDIRECT(ADDRESS(ROW(),COLUMN()))=TRUNC(INDIRECT(ADDRESS(ROW(),COLUMN())))</formula>
    </cfRule>
  </conditionalFormatting>
  <conditionalFormatting sqref="AZ25:BC26">
    <cfRule type="expression" dxfId="170" priority="244">
      <formula>INDIRECT(ADDRESS(ROW(),COLUMN()))=TRUNC(INDIRECT(ADDRESS(ROW(),COLUMN())))</formula>
    </cfRule>
  </conditionalFormatting>
  <conditionalFormatting sqref="AP37:AV38">
    <cfRule type="expression" dxfId="169" priority="103">
      <formula>INDIRECT(ADDRESS(ROW(),COLUMN()))=TRUNC(INDIRECT(ADDRESS(ROW(),COLUMN())))</formula>
    </cfRule>
  </conditionalFormatting>
  <conditionalFormatting sqref="AW37:AY38">
    <cfRule type="expression" dxfId="168" priority="101">
      <formula>INDIRECT(ADDRESS(ROW(),COLUMN()))=TRUNC(INDIRECT(ADDRESS(ROW(),COLUMN())))</formula>
    </cfRule>
  </conditionalFormatting>
  <conditionalFormatting sqref="AZ28:BC29">
    <cfRule type="expression" dxfId="167" priority="238">
      <formula>INDIRECT(ADDRESS(ROW(),COLUMN()))=TRUNC(INDIRECT(ADDRESS(ROW(),COLUMN())))</formula>
    </cfRule>
  </conditionalFormatting>
  <conditionalFormatting sqref="AB37:AH38">
    <cfRule type="expression" dxfId="166" priority="107">
      <formula>INDIRECT(ADDRESS(ROW(),COLUMN()))=TRUNC(INDIRECT(ADDRESS(ROW(),COLUMN())))</formula>
    </cfRule>
  </conditionalFormatting>
  <conditionalFormatting sqref="AI37:AO38">
    <cfRule type="expression" dxfId="165" priority="105">
      <formula>INDIRECT(ADDRESS(ROW(),COLUMN()))=TRUNC(INDIRECT(ADDRESS(ROW(),COLUMN())))</formula>
    </cfRule>
  </conditionalFormatting>
  <conditionalFormatting sqref="AZ31:BC32">
    <cfRule type="expression" dxfId="164" priority="232">
      <formula>INDIRECT(ADDRESS(ROW(),COLUMN()))=TRUNC(INDIRECT(ADDRESS(ROW(),COLUMN())))</formula>
    </cfRule>
  </conditionalFormatting>
  <conditionalFormatting sqref="AW34:AY35">
    <cfRule type="expression" dxfId="163" priority="111">
      <formula>INDIRECT(ADDRESS(ROW(),COLUMN()))=TRUNC(INDIRECT(ADDRESS(ROW(),COLUMN())))</formula>
    </cfRule>
  </conditionalFormatting>
  <conditionalFormatting sqref="U37:AA38">
    <cfRule type="expression" dxfId="162" priority="109">
      <formula>INDIRECT(ADDRESS(ROW(),COLUMN()))=TRUNC(INDIRECT(ADDRESS(ROW(),COLUMN())))</formula>
    </cfRule>
  </conditionalFormatting>
  <conditionalFormatting sqref="AZ34:BC35">
    <cfRule type="expression" dxfId="161" priority="226">
      <formula>INDIRECT(ADDRESS(ROW(),COLUMN()))=TRUNC(INDIRECT(ADDRESS(ROW(),COLUMN())))</formula>
    </cfRule>
  </conditionalFormatting>
  <conditionalFormatting sqref="AI34:AO35">
    <cfRule type="expression" dxfId="160" priority="115">
      <formula>INDIRECT(ADDRESS(ROW(),COLUMN()))=TRUNC(INDIRECT(ADDRESS(ROW(),COLUMN())))</formula>
    </cfRule>
  </conditionalFormatting>
  <conditionalFormatting sqref="AP34:AV35">
    <cfRule type="expression" dxfId="159" priority="113">
      <formula>INDIRECT(ADDRESS(ROW(),COLUMN()))=TRUNC(INDIRECT(ADDRESS(ROW(),COLUMN())))</formula>
    </cfRule>
  </conditionalFormatting>
  <conditionalFormatting sqref="AZ37:BC38">
    <cfRule type="expression" dxfId="158" priority="220">
      <formula>INDIRECT(ADDRESS(ROW(),COLUMN()))=TRUNC(INDIRECT(ADDRESS(ROW(),COLUMN())))</formula>
    </cfRule>
  </conditionalFormatting>
  <conditionalFormatting sqref="U34:AA35">
    <cfRule type="expression" dxfId="157" priority="119">
      <formula>INDIRECT(ADDRESS(ROW(),COLUMN()))=TRUNC(INDIRECT(ADDRESS(ROW(),COLUMN())))</formula>
    </cfRule>
  </conditionalFormatting>
  <conditionalFormatting sqref="AB34:AH35">
    <cfRule type="expression" dxfId="156" priority="117">
      <formula>INDIRECT(ADDRESS(ROW(),COLUMN()))=TRUNC(INDIRECT(ADDRESS(ROW(),COLUMN())))</formula>
    </cfRule>
  </conditionalFormatting>
  <conditionalFormatting sqref="AZ40:BC41">
    <cfRule type="expression" dxfId="155" priority="214">
      <formula>INDIRECT(ADDRESS(ROW(),COLUMN()))=TRUNC(INDIRECT(ADDRESS(ROW(),COLUMN())))</formula>
    </cfRule>
  </conditionalFormatting>
  <conditionalFormatting sqref="AP31:AV32">
    <cfRule type="expression" dxfId="154" priority="123">
      <formula>INDIRECT(ADDRESS(ROW(),COLUMN()))=TRUNC(INDIRECT(ADDRESS(ROW(),COLUMN())))</formula>
    </cfRule>
  </conditionalFormatting>
  <conditionalFormatting sqref="AW31:AY32">
    <cfRule type="expression" dxfId="153" priority="121">
      <formula>INDIRECT(ADDRESS(ROW(),COLUMN()))=TRUNC(INDIRECT(ADDRESS(ROW(),COLUMN())))</formula>
    </cfRule>
  </conditionalFormatting>
  <conditionalFormatting sqref="AZ43:BC44">
    <cfRule type="expression" dxfId="152" priority="208">
      <formula>INDIRECT(ADDRESS(ROW(),COLUMN()))=TRUNC(INDIRECT(ADDRESS(ROW(),COLUMN())))</formula>
    </cfRule>
  </conditionalFormatting>
  <conditionalFormatting sqref="AB31:AH32">
    <cfRule type="expression" dxfId="151" priority="127">
      <formula>INDIRECT(ADDRESS(ROW(),COLUMN()))=TRUNC(INDIRECT(ADDRESS(ROW(),COLUMN())))</formula>
    </cfRule>
  </conditionalFormatting>
  <conditionalFormatting sqref="AI31:AO32">
    <cfRule type="expression" dxfId="150" priority="125">
      <formula>INDIRECT(ADDRESS(ROW(),COLUMN()))=TRUNC(INDIRECT(ADDRESS(ROW(),COLUMN())))</formula>
    </cfRule>
  </conditionalFormatting>
  <conditionalFormatting sqref="AZ46:BC47">
    <cfRule type="expression" dxfId="149" priority="202">
      <formula>INDIRECT(ADDRESS(ROW(),COLUMN()))=TRUNC(INDIRECT(ADDRESS(ROW(),COLUMN())))</formula>
    </cfRule>
  </conditionalFormatting>
  <conditionalFormatting sqref="AW28:AY29">
    <cfRule type="expression" dxfId="148" priority="131">
      <formula>INDIRECT(ADDRESS(ROW(),COLUMN()))=TRUNC(INDIRECT(ADDRESS(ROW(),COLUMN())))</formula>
    </cfRule>
  </conditionalFormatting>
  <conditionalFormatting sqref="U31:AA32">
    <cfRule type="expression" dxfId="147" priority="129">
      <formula>INDIRECT(ADDRESS(ROW(),COLUMN()))=TRUNC(INDIRECT(ADDRESS(ROW(),COLUMN())))</formula>
    </cfRule>
  </conditionalFormatting>
  <conditionalFormatting sqref="AZ49:BC50">
    <cfRule type="expression" dxfId="146" priority="196">
      <formula>INDIRECT(ADDRESS(ROW(),COLUMN()))=TRUNC(INDIRECT(ADDRESS(ROW(),COLUMN())))</formula>
    </cfRule>
  </conditionalFormatting>
  <conditionalFormatting sqref="AI28:AO29">
    <cfRule type="expression" dxfId="145" priority="135">
      <formula>INDIRECT(ADDRESS(ROW(),COLUMN()))=TRUNC(INDIRECT(ADDRESS(ROW(),COLUMN())))</formula>
    </cfRule>
  </conditionalFormatting>
  <conditionalFormatting sqref="AP28:AV29">
    <cfRule type="expression" dxfId="144" priority="133">
      <formula>INDIRECT(ADDRESS(ROW(),COLUMN()))=TRUNC(INDIRECT(ADDRESS(ROW(),COLUMN())))</formula>
    </cfRule>
  </conditionalFormatting>
  <conditionalFormatting sqref="AZ52:BC53">
    <cfRule type="expression" dxfId="143" priority="190">
      <formula>INDIRECT(ADDRESS(ROW(),COLUMN()))=TRUNC(INDIRECT(ADDRESS(ROW(),COLUMN())))</formula>
    </cfRule>
  </conditionalFormatting>
  <conditionalFormatting sqref="U28:AA29">
    <cfRule type="expression" dxfId="142" priority="139">
      <formula>INDIRECT(ADDRESS(ROW(),COLUMN()))=TRUNC(INDIRECT(ADDRESS(ROW(),COLUMN())))</formula>
    </cfRule>
  </conditionalFormatting>
  <conditionalFormatting sqref="AB28:AH29">
    <cfRule type="expression" dxfId="141" priority="137">
      <formula>INDIRECT(ADDRESS(ROW(),COLUMN()))=TRUNC(INDIRECT(ADDRESS(ROW(),COLUMN())))</formula>
    </cfRule>
  </conditionalFormatting>
  <conditionalFormatting sqref="AZ55:BC56">
    <cfRule type="expression" dxfId="140" priority="184">
      <formula>INDIRECT(ADDRESS(ROW(),COLUMN()))=TRUNC(INDIRECT(ADDRESS(ROW(),COLUMN())))</formula>
    </cfRule>
  </conditionalFormatting>
  <conditionalFormatting sqref="AP25:AV26">
    <cfRule type="expression" dxfId="139" priority="143">
      <formula>INDIRECT(ADDRESS(ROW(),COLUMN()))=TRUNC(INDIRECT(ADDRESS(ROW(),COLUMN())))</formula>
    </cfRule>
  </conditionalFormatting>
  <conditionalFormatting sqref="AW25:AY26">
    <cfRule type="expression" dxfId="138" priority="141">
      <formula>INDIRECT(ADDRESS(ROW(),COLUMN()))=TRUNC(INDIRECT(ADDRESS(ROW(),COLUMN())))</formula>
    </cfRule>
  </conditionalFormatting>
  <conditionalFormatting sqref="AZ58:BC59">
    <cfRule type="expression" dxfId="137" priority="178">
      <formula>INDIRECT(ADDRESS(ROW(),COLUMN()))=TRUNC(INDIRECT(ADDRESS(ROW(),COLUMN())))</formula>
    </cfRule>
  </conditionalFormatting>
  <conditionalFormatting sqref="AB25:AH26">
    <cfRule type="expression" dxfId="136" priority="147">
      <formula>INDIRECT(ADDRESS(ROW(),COLUMN()))=TRUNC(INDIRECT(ADDRESS(ROW(),COLUMN())))</formula>
    </cfRule>
  </conditionalFormatting>
  <conditionalFormatting sqref="AI25:AO26">
    <cfRule type="expression" dxfId="135" priority="145">
      <formula>INDIRECT(ADDRESS(ROW(),COLUMN()))=TRUNC(INDIRECT(ADDRESS(ROW(),COLUMN())))</formula>
    </cfRule>
  </conditionalFormatting>
  <conditionalFormatting sqref="AZ61:BC62">
    <cfRule type="expression" dxfId="134" priority="172">
      <formula>INDIRECT(ADDRESS(ROW(),COLUMN()))=TRUNC(INDIRECT(ADDRESS(ROW(),COLUMN())))</formula>
    </cfRule>
  </conditionalFormatting>
  <conditionalFormatting sqref="AW22:AY23">
    <cfRule type="expression" dxfId="133" priority="151">
      <formula>INDIRECT(ADDRESS(ROW(),COLUMN()))=TRUNC(INDIRECT(ADDRESS(ROW(),COLUMN())))</formula>
    </cfRule>
  </conditionalFormatting>
  <conditionalFormatting sqref="U25:AA26">
    <cfRule type="expression" dxfId="132" priority="149">
      <formula>INDIRECT(ADDRESS(ROW(),COLUMN()))=TRUNC(INDIRECT(ADDRESS(ROW(),COLUMN())))</formula>
    </cfRule>
  </conditionalFormatting>
  <conditionalFormatting sqref="AZ64:BC65">
    <cfRule type="expression" dxfId="131" priority="166">
      <formula>INDIRECT(ADDRESS(ROW(),COLUMN()))=TRUNC(INDIRECT(ADDRESS(ROW(),COLUMN())))</formula>
    </cfRule>
  </conditionalFormatting>
  <conditionalFormatting sqref="AI22:AO23">
    <cfRule type="expression" dxfId="130" priority="155">
      <formula>INDIRECT(ADDRESS(ROW(),COLUMN()))=TRUNC(INDIRECT(ADDRESS(ROW(),COLUMN())))</formula>
    </cfRule>
  </conditionalFormatting>
  <conditionalFormatting sqref="AP22:AV23">
    <cfRule type="expression" dxfId="129" priority="153">
      <formula>INDIRECT(ADDRESS(ROW(),COLUMN()))=TRUNC(INDIRECT(ADDRESS(ROW(),COLUMN())))</formula>
    </cfRule>
  </conditionalFormatting>
  <conditionalFormatting sqref="AZ67:BC68">
    <cfRule type="expression" dxfId="128" priority="160">
      <formula>INDIRECT(ADDRESS(ROW(),COLUMN()))=TRUNC(INDIRECT(ADDRESS(ROW(),COLUMN())))</formula>
    </cfRule>
  </conditionalFormatting>
  <conditionalFormatting sqref="U69:BA74">
    <cfRule type="expression" dxfId="127" priority="159">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c r="G6" s="150" t="s">
        <v>17</v>
      </c>
      <c r="H6" s="152"/>
      <c r="I6" s="153" t="s">
        <v>38</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38</v>
      </c>
      <c r="V6" s="152">
        <v>0</v>
      </c>
      <c r="W6" s="145" t="s">
        <v>2</v>
      </c>
      <c r="X6" s="157" t="str">
        <f>IF(R6="","",IF((T6+IF(R6&gt;T6,1,0)-R6-V6)*24=0,"",(T6+IF(R6&gt;T6,1,0)-R6-V6)*24))</f>
        <v/>
      </c>
      <c r="Z6" s="157" t="str">
        <f>IF(X6="",L6,IF(OR(L6-X6=0,L6-X6&lt;0),"-",L6-X6))</f>
        <v/>
      </c>
      <c r="AB6" s="165"/>
    </row>
    <row r="7" spans="2:28" x14ac:dyDescent="0.4">
      <c r="B7" s="150">
        <v>2</v>
      </c>
      <c r="C7" s="151" t="s">
        <v>40</v>
      </c>
      <c r="D7" s="166" t="str">
        <f t="shared" ref="D7:D38" si="2">C7</f>
        <v>b</v>
      </c>
      <c r="E7" s="150" t="s">
        <v>16</v>
      </c>
      <c r="F7" s="152"/>
      <c r="G7" s="150" t="s">
        <v>17</v>
      </c>
      <c r="H7" s="152"/>
      <c r="I7" s="153" t="s">
        <v>38</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38</v>
      </c>
      <c r="V7" s="152">
        <v>0</v>
      </c>
      <c r="W7" s="145" t="s">
        <v>2</v>
      </c>
      <c r="X7" s="157" t="str">
        <f>IF(R7="","",IF((T7+IF(R7&gt;T7,1,0)-R7-V7)*24=0,"",(T7+IF(R7&gt;T7,1,0)-R7-V7)*24))</f>
        <v/>
      </c>
      <c r="Z7" s="157" t="str">
        <f>IF(X7="",L7,IF(OR(L7-X7=0,L7-X7&lt;0),"-",L7-X7))</f>
        <v/>
      </c>
      <c r="AB7" s="165"/>
    </row>
    <row r="8" spans="2:28" x14ac:dyDescent="0.4">
      <c r="B8" s="150">
        <v>3</v>
      </c>
      <c r="C8" s="151" t="s">
        <v>41</v>
      </c>
      <c r="D8" s="166" t="str">
        <f t="shared" si="2"/>
        <v>c</v>
      </c>
      <c r="E8" s="150" t="s">
        <v>16</v>
      </c>
      <c r="F8" s="152"/>
      <c r="G8" s="150" t="s">
        <v>17</v>
      </c>
      <c r="H8" s="152"/>
      <c r="I8" s="153" t="s">
        <v>38</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38</v>
      </c>
      <c r="V8" s="152">
        <v>0</v>
      </c>
      <c r="W8" s="145" t="s">
        <v>2</v>
      </c>
      <c r="X8" s="157" t="str">
        <f>IF(R8="","",IF((T8+IF(R8&gt;T8,1,0)-R8-V8)*24=0,"",(T8+IF(R8&gt;T8,1,0)-R8-V8)*24))</f>
        <v/>
      </c>
      <c r="Z8" s="157" t="str">
        <f>IF(X8="",L8,IF(OR(L8-X8=0,L8-X8&lt;0),"-",L8-X8))</f>
        <v/>
      </c>
      <c r="AB8" s="165"/>
    </row>
    <row r="9" spans="2:28" x14ac:dyDescent="0.4">
      <c r="B9" s="150">
        <v>4</v>
      </c>
      <c r="C9" s="151" t="s">
        <v>42</v>
      </c>
      <c r="D9" s="166" t="str">
        <f t="shared" si="2"/>
        <v>d</v>
      </c>
      <c r="E9" s="150" t="s">
        <v>16</v>
      </c>
      <c r="F9" s="152"/>
      <c r="G9" s="150" t="s">
        <v>17</v>
      </c>
      <c r="H9" s="152"/>
      <c r="I9" s="153" t="s">
        <v>38</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38</v>
      </c>
      <c r="V9" s="152">
        <v>0</v>
      </c>
      <c r="W9" s="145" t="s">
        <v>2</v>
      </c>
      <c r="X9" s="157" t="str">
        <f>IF(R9="","",IF((T9+IF(R9&gt;T9,1,0)-R9-V9)*24=0,"",(T9+IF(R9&gt;T9,1,0)-R9-V9)*24))</f>
        <v/>
      </c>
      <c r="Z9" s="157" t="str">
        <f>IF(X9="",L9,IF(OR(L9-X9=0,L9-X9&lt;0),"-",L9-X9))</f>
        <v/>
      </c>
      <c r="AB9" s="165"/>
    </row>
    <row r="10" spans="2:28" x14ac:dyDescent="0.4">
      <c r="B10" s="150">
        <v>5</v>
      </c>
      <c r="C10" s="151" t="s">
        <v>43</v>
      </c>
      <c r="D10" s="166" t="str">
        <f t="shared" si="2"/>
        <v>e</v>
      </c>
      <c r="E10" s="150" t="s">
        <v>16</v>
      </c>
      <c r="F10" s="152"/>
      <c r="G10" s="150" t="s">
        <v>17</v>
      </c>
      <c r="H10" s="152"/>
      <c r="I10" s="153" t="s">
        <v>38</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38</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44</v>
      </c>
      <c r="D11" s="166" t="str">
        <f t="shared" si="2"/>
        <v>f</v>
      </c>
      <c r="E11" s="150" t="s">
        <v>16</v>
      </c>
      <c r="F11" s="152"/>
      <c r="G11" s="150" t="s">
        <v>17</v>
      </c>
      <c r="H11" s="152"/>
      <c r="I11" s="153" t="s">
        <v>38</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38</v>
      </c>
      <c r="V11" s="152">
        <v>0</v>
      </c>
      <c r="W11" s="145" t="s">
        <v>2</v>
      </c>
      <c r="X11" s="157" t="str">
        <f t="shared" si="6"/>
        <v/>
      </c>
      <c r="Z11" s="157" t="str">
        <f t="shared" si="7"/>
        <v/>
      </c>
      <c r="AB11" s="165"/>
    </row>
    <row r="12" spans="2:28" x14ac:dyDescent="0.4">
      <c r="B12" s="150">
        <v>7</v>
      </c>
      <c r="C12" s="151" t="s">
        <v>45</v>
      </c>
      <c r="D12" s="166" t="str">
        <f t="shared" si="2"/>
        <v>g</v>
      </c>
      <c r="E12" s="150" t="s">
        <v>16</v>
      </c>
      <c r="F12" s="152"/>
      <c r="G12" s="150" t="s">
        <v>17</v>
      </c>
      <c r="H12" s="152"/>
      <c r="I12" s="153" t="s">
        <v>38</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38</v>
      </c>
      <c r="V12" s="152">
        <v>0</v>
      </c>
      <c r="W12" s="145" t="s">
        <v>2</v>
      </c>
      <c r="X12" s="157" t="str">
        <f t="shared" si="6"/>
        <v/>
      </c>
      <c r="Z12" s="157" t="str">
        <f t="shared" si="7"/>
        <v/>
      </c>
      <c r="AB12" s="165"/>
    </row>
    <row r="13" spans="2:28" x14ac:dyDescent="0.4">
      <c r="B13" s="150">
        <v>8</v>
      </c>
      <c r="C13" s="151" t="s">
        <v>46</v>
      </c>
      <c r="D13" s="166" t="str">
        <f t="shared" si="2"/>
        <v>h</v>
      </c>
      <c r="E13" s="150" t="s">
        <v>16</v>
      </c>
      <c r="F13" s="152"/>
      <c r="G13" s="150" t="s">
        <v>17</v>
      </c>
      <c r="H13" s="152"/>
      <c r="I13" s="153" t="s">
        <v>38</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38</v>
      </c>
      <c r="V13" s="152">
        <v>0</v>
      </c>
      <c r="W13" s="145" t="s">
        <v>2</v>
      </c>
      <c r="X13" s="157" t="str">
        <f t="shared" si="6"/>
        <v/>
      </c>
      <c r="Z13" s="157" t="str">
        <f t="shared" si="7"/>
        <v/>
      </c>
      <c r="AB13" s="165"/>
    </row>
    <row r="14" spans="2:28" x14ac:dyDescent="0.4">
      <c r="B14" s="150">
        <v>9</v>
      </c>
      <c r="C14" s="151" t="s">
        <v>47</v>
      </c>
      <c r="D14" s="166" t="str">
        <f t="shared" si="2"/>
        <v>i</v>
      </c>
      <c r="E14" s="150" t="s">
        <v>16</v>
      </c>
      <c r="F14" s="152"/>
      <c r="G14" s="150" t="s">
        <v>17</v>
      </c>
      <c r="H14" s="152"/>
      <c r="I14" s="153" t="s">
        <v>38</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38</v>
      </c>
      <c r="V14" s="152">
        <v>0</v>
      </c>
      <c r="W14" s="145" t="s">
        <v>2</v>
      </c>
      <c r="X14" s="157" t="str">
        <f t="shared" si="6"/>
        <v/>
      </c>
      <c r="Z14" s="157" t="str">
        <f t="shared" si="7"/>
        <v/>
      </c>
      <c r="AB14" s="165"/>
    </row>
    <row r="15" spans="2:28" x14ac:dyDescent="0.4">
      <c r="B15" s="150">
        <v>10</v>
      </c>
      <c r="C15" s="151" t="s">
        <v>48</v>
      </c>
      <c r="D15" s="166" t="str">
        <f t="shared" si="2"/>
        <v>j</v>
      </c>
      <c r="E15" s="150" t="s">
        <v>16</v>
      </c>
      <c r="F15" s="152"/>
      <c r="G15" s="150" t="s">
        <v>17</v>
      </c>
      <c r="H15" s="152"/>
      <c r="I15" s="153" t="s">
        <v>38</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38</v>
      </c>
      <c r="V15" s="152">
        <v>0</v>
      </c>
      <c r="W15" s="145" t="s">
        <v>2</v>
      </c>
      <c r="X15" s="157" t="str">
        <f t="shared" si="6"/>
        <v/>
      </c>
      <c r="Z15" s="157" t="str">
        <f t="shared" si="7"/>
        <v/>
      </c>
      <c r="AB15" s="165"/>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37</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37</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37</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37</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37</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37</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37</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37</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37</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37</v>
      </c>
      <c r="Y32" s="154"/>
      <c r="Z32" s="161">
        <v>2</v>
      </c>
      <c r="AB32" s="165"/>
    </row>
    <row r="33" spans="2:28" x14ac:dyDescent="0.4">
      <c r="B33" s="150">
        <v>28</v>
      </c>
      <c r="C33" s="151" t="s">
        <v>67</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37</v>
      </c>
      <c r="Y33" s="154"/>
      <c r="Z33" s="161">
        <v>3</v>
      </c>
      <c r="AB33" s="165"/>
    </row>
    <row r="34" spans="2:28" x14ac:dyDescent="0.4">
      <c r="B34" s="150">
        <v>29</v>
      </c>
      <c r="C34" s="151" t="s">
        <v>68</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37</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37</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37</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37</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37</v>
      </c>
      <c r="Y38" s="154"/>
      <c r="Z38" s="161">
        <v>8</v>
      </c>
      <c r="AB38" s="165"/>
    </row>
    <row r="39" spans="2:28" x14ac:dyDescent="0.4">
      <c r="B39" s="150">
        <v>34</v>
      </c>
      <c r="C39" s="167" t="s">
        <v>112</v>
      </c>
      <c r="D39" s="166"/>
      <c r="E39" s="150" t="s">
        <v>16</v>
      </c>
      <c r="F39" s="152"/>
      <c r="G39" s="150" t="s">
        <v>17</v>
      </c>
      <c r="H39" s="152"/>
      <c r="I39" s="153" t="s">
        <v>38</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38</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37</v>
      </c>
      <c r="D40" s="166"/>
      <c r="E40" s="150" t="s">
        <v>16</v>
      </c>
      <c r="F40" s="152"/>
      <c r="G40" s="150" t="s">
        <v>17</v>
      </c>
      <c r="H40" s="152"/>
      <c r="I40" s="153" t="s">
        <v>38</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38</v>
      </c>
      <c r="V40" s="152">
        <v>0</v>
      </c>
      <c r="W40" s="145" t="s">
        <v>2</v>
      </c>
      <c r="X40" s="157" t="str">
        <f t="shared" si="13"/>
        <v/>
      </c>
      <c r="Z40" s="157" t="str">
        <f t="shared" si="14"/>
        <v/>
      </c>
      <c r="AB40" s="165"/>
    </row>
    <row r="41" spans="2:28" x14ac:dyDescent="0.4">
      <c r="B41" s="150"/>
      <c r="C41" s="162" t="s">
        <v>37</v>
      </c>
      <c r="D41" s="166" t="str">
        <f>C39</f>
        <v>ag</v>
      </c>
      <c r="E41" s="150" t="s">
        <v>16</v>
      </c>
      <c r="F41" s="152" t="s">
        <v>37</v>
      </c>
      <c r="G41" s="150" t="s">
        <v>17</v>
      </c>
      <c r="H41" s="152" t="s">
        <v>37</v>
      </c>
      <c r="I41" s="153" t="s">
        <v>38</v>
      </c>
      <c r="J41" s="152" t="s">
        <v>37</v>
      </c>
      <c r="K41" s="154" t="s">
        <v>2</v>
      </c>
      <c r="L41" s="157" t="str">
        <f>IF(OR(L39="",L40=""),"",L39+L40)</f>
        <v/>
      </c>
      <c r="N41" s="155" t="s">
        <v>37</v>
      </c>
      <c r="O41" s="144" t="s">
        <v>17</v>
      </c>
      <c r="P41" s="155" t="s">
        <v>37</v>
      </c>
      <c r="R41" s="158" t="str">
        <f t="shared" si="11"/>
        <v/>
      </c>
      <c r="S41" s="144" t="s">
        <v>17</v>
      </c>
      <c r="T41" s="158" t="str">
        <f t="shared" si="12"/>
        <v>-</v>
      </c>
      <c r="U41" s="156" t="s">
        <v>38</v>
      </c>
      <c r="V41" s="152" t="s">
        <v>188</v>
      </c>
      <c r="W41" s="145" t="s">
        <v>2</v>
      </c>
      <c r="X41" s="157" t="str">
        <f>IF(OR(X39="",X40=""),"",X39+X40)</f>
        <v/>
      </c>
      <c r="Z41" s="157" t="str">
        <f>IF(X41="",L41,IF(OR(L41-X41=0,L41-X41&lt;0),"-",L41-X41))</f>
        <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38</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37</v>
      </c>
      <c r="D43" s="166"/>
      <c r="E43" s="150" t="s">
        <v>16</v>
      </c>
      <c r="F43" s="152"/>
      <c r="G43" s="150" t="s">
        <v>17</v>
      </c>
      <c r="H43" s="152"/>
      <c r="I43" s="153" t="s">
        <v>38</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38</v>
      </c>
      <c r="V43" s="152">
        <v>0</v>
      </c>
      <c r="W43" s="145" t="s">
        <v>2</v>
      </c>
      <c r="X43" s="157" t="str">
        <f t="shared" si="16"/>
        <v/>
      </c>
      <c r="Z43" s="157" t="str">
        <f t="shared" si="17"/>
        <v/>
      </c>
      <c r="AB43" s="165"/>
    </row>
    <row r="44" spans="2:28" x14ac:dyDescent="0.4">
      <c r="B44" s="150"/>
      <c r="C44" s="162" t="s">
        <v>37</v>
      </c>
      <c r="D44" s="166" t="str">
        <f>C42</f>
        <v>ah</v>
      </c>
      <c r="E44" s="150" t="s">
        <v>16</v>
      </c>
      <c r="F44" s="152" t="s">
        <v>37</v>
      </c>
      <c r="G44" s="150" t="s">
        <v>17</v>
      </c>
      <c r="H44" s="152" t="s">
        <v>37</v>
      </c>
      <c r="I44" s="153" t="s">
        <v>38</v>
      </c>
      <c r="J44" s="152" t="s">
        <v>37</v>
      </c>
      <c r="K44" s="154" t="s">
        <v>2</v>
      </c>
      <c r="L44" s="157" t="str">
        <f>IF(OR(L42="",L43=""),"",L42+L43)</f>
        <v/>
      </c>
      <c r="N44" s="155" t="s">
        <v>37</v>
      </c>
      <c r="O44" s="144" t="s">
        <v>17</v>
      </c>
      <c r="P44" s="155" t="s">
        <v>37</v>
      </c>
      <c r="R44" s="158" t="str">
        <f t="shared" si="11"/>
        <v/>
      </c>
      <c r="S44" s="144" t="s">
        <v>17</v>
      </c>
      <c r="T44" s="158" t="str">
        <f t="shared" si="12"/>
        <v>-</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37</v>
      </c>
      <c r="D46" s="166"/>
      <c r="E46" s="150" t="s">
        <v>16</v>
      </c>
      <c r="F46" s="152"/>
      <c r="G46" s="150" t="s">
        <v>17</v>
      </c>
      <c r="H46" s="152"/>
      <c r="I46" s="153" t="s">
        <v>38</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38</v>
      </c>
      <c r="V46" s="152">
        <v>0</v>
      </c>
      <c r="W46" s="145" t="s">
        <v>2</v>
      </c>
      <c r="X46" s="157" t="str">
        <f t="shared" si="19"/>
        <v/>
      </c>
      <c r="Z46" s="157" t="str">
        <f t="shared" si="20"/>
        <v/>
      </c>
      <c r="AB46" s="165"/>
    </row>
    <row r="47" spans="2:28" x14ac:dyDescent="0.4">
      <c r="B47" s="150"/>
      <c r="C47" s="162" t="s">
        <v>37</v>
      </c>
      <c r="D47" s="166" t="str">
        <f>C45</f>
        <v>ai</v>
      </c>
      <c r="E47" s="150" t="s">
        <v>16</v>
      </c>
      <c r="F47" s="152" t="s">
        <v>37</v>
      </c>
      <c r="G47" s="150" t="s">
        <v>17</v>
      </c>
      <c r="H47" s="152" t="s">
        <v>37</v>
      </c>
      <c r="I47" s="153" t="s">
        <v>38</v>
      </c>
      <c r="J47" s="152" t="s">
        <v>37</v>
      </c>
      <c r="K47" s="154" t="s">
        <v>2</v>
      </c>
      <c r="L47" s="157" t="str">
        <f>IF(OR(L45="",L46=""),"",L45+L46)</f>
        <v/>
      </c>
      <c r="N47" s="155" t="s">
        <v>37</v>
      </c>
      <c r="O47" s="144" t="s">
        <v>17</v>
      </c>
      <c r="P47" s="155" t="s">
        <v>37</v>
      </c>
      <c r="R47" s="158" t="str">
        <f t="shared" si="11"/>
        <v/>
      </c>
      <c r="S47" s="144" t="s">
        <v>17</v>
      </c>
      <c r="T47" s="158" t="str">
        <f t="shared" si="12"/>
        <v>-</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3"/>
  <sheetViews>
    <sheetView workbookViewId="0">
      <selection activeCell="B68" sqref="B68"/>
    </sheetView>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116</v>
      </c>
      <c r="D1" s="89"/>
      <c r="E1" s="89"/>
      <c r="F1" s="89"/>
    </row>
    <row r="2" spans="2:11" s="91" customFormat="1" ht="20.25" customHeight="1" x14ac:dyDescent="0.4">
      <c r="B2" s="90" t="s">
        <v>132</v>
      </c>
      <c r="C2" s="90"/>
      <c r="D2" s="89"/>
      <c r="E2" s="89"/>
      <c r="F2" s="89"/>
    </row>
    <row r="3" spans="2:11" s="91" customFormat="1" ht="20.25" customHeight="1" x14ac:dyDescent="0.4">
      <c r="B3" s="90"/>
      <c r="C3" s="90"/>
      <c r="D3" s="89"/>
      <c r="E3" s="89"/>
      <c r="F3" s="89"/>
    </row>
    <row r="4" spans="2:11" s="96" customFormat="1" ht="20.25" customHeight="1" x14ac:dyDescent="0.4">
      <c r="B4" s="109"/>
      <c r="C4" s="89" t="s">
        <v>157</v>
      </c>
      <c r="D4" s="89"/>
      <c r="F4" s="395" t="s">
        <v>158</v>
      </c>
      <c r="G4" s="395"/>
      <c r="H4" s="395"/>
      <c r="I4" s="395"/>
      <c r="J4" s="395"/>
      <c r="K4" s="395"/>
    </row>
    <row r="5" spans="2:11" s="96" customFormat="1" ht="20.25" customHeight="1" x14ac:dyDescent="0.4">
      <c r="B5" s="110"/>
      <c r="C5" s="89" t="s">
        <v>159</v>
      </c>
      <c r="D5" s="89"/>
      <c r="F5" s="395"/>
      <c r="G5" s="395"/>
      <c r="H5" s="395"/>
      <c r="I5" s="395"/>
      <c r="J5" s="395"/>
      <c r="K5" s="395"/>
    </row>
    <row r="6" spans="2:11" s="91" customFormat="1" ht="20.25" customHeight="1" x14ac:dyDescent="0.4">
      <c r="B6" s="93" t="s">
        <v>152</v>
      </c>
      <c r="C6" s="89"/>
      <c r="D6" s="89"/>
      <c r="E6" s="92"/>
      <c r="F6" s="94"/>
    </row>
    <row r="7" spans="2:11" s="91" customFormat="1" ht="20.25" customHeight="1" x14ac:dyDescent="0.4">
      <c r="B7" s="90"/>
      <c r="C7" s="90"/>
      <c r="D7" s="89"/>
      <c r="E7" s="92"/>
      <c r="F7" s="94"/>
    </row>
    <row r="8" spans="2:11" s="91" customFormat="1" ht="20.25" customHeight="1" x14ac:dyDescent="0.4">
      <c r="B8" s="89" t="s">
        <v>117</v>
      </c>
      <c r="C8" s="90"/>
      <c r="D8" s="89"/>
      <c r="E8" s="92"/>
      <c r="F8" s="94"/>
    </row>
    <row r="9" spans="2:11" s="91" customFormat="1" ht="20.25" customHeight="1" x14ac:dyDescent="0.4">
      <c r="B9" s="90"/>
      <c r="C9" s="90"/>
      <c r="D9" s="89"/>
      <c r="E9" s="89"/>
      <c r="F9" s="89"/>
    </row>
    <row r="10" spans="2:11" s="91" customFormat="1" ht="20.25" customHeight="1" x14ac:dyDescent="0.4">
      <c r="B10" s="89" t="s">
        <v>205</v>
      </c>
      <c r="C10" s="90"/>
      <c r="D10" s="89"/>
      <c r="E10" s="89"/>
      <c r="F10" s="89"/>
    </row>
    <row r="11" spans="2:11" s="91" customFormat="1" ht="20.25" customHeight="1" x14ac:dyDescent="0.4">
      <c r="B11" s="89"/>
      <c r="C11" s="90"/>
      <c r="D11" s="89"/>
      <c r="E11" s="89"/>
      <c r="F11" s="89"/>
    </row>
    <row r="12" spans="2:11" s="91" customFormat="1" ht="20.25" customHeight="1" x14ac:dyDescent="0.4">
      <c r="B12" s="89" t="s">
        <v>209</v>
      </c>
      <c r="C12" s="90"/>
      <c r="D12" s="89"/>
    </row>
    <row r="13" spans="2:11" s="91" customFormat="1" ht="20.25" customHeight="1" x14ac:dyDescent="0.4">
      <c r="B13" s="89"/>
      <c r="C13" s="90"/>
      <c r="D13" s="89"/>
    </row>
    <row r="14" spans="2:11" s="91" customFormat="1" ht="20.25" customHeight="1" x14ac:dyDescent="0.4">
      <c r="B14" s="89" t="s">
        <v>206</v>
      </c>
      <c r="C14" s="90"/>
      <c r="D14" s="89"/>
    </row>
    <row r="15" spans="2:11" s="91" customFormat="1" ht="20.25" customHeight="1" x14ac:dyDescent="0.4">
      <c r="B15" s="89"/>
      <c r="C15" s="90"/>
      <c r="D15" s="89"/>
    </row>
    <row r="16" spans="2:11" s="91" customFormat="1" ht="20.25" customHeight="1" x14ac:dyDescent="0.4">
      <c r="B16" s="89" t="s">
        <v>237</v>
      </c>
      <c r="C16" s="90"/>
      <c r="D16" s="89"/>
    </row>
    <row r="17" spans="2:25" s="91" customFormat="1" ht="20.25" customHeight="1" x14ac:dyDescent="0.4">
      <c r="B17" s="89" t="s">
        <v>238</v>
      </c>
      <c r="C17" s="90"/>
      <c r="D17" s="89"/>
    </row>
    <row r="18" spans="2:25" s="91" customFormat="1" ht="20.25" customHeight="1" x14ac:dyDescent="0.4">
      <c r="B18" s="89"/>
      <c r="C18" s="90"/>
      <c r="D18" s="89"/>
    </row>
    <row r="19" spans="2:25" s="91" customFormat="1" ht="20.25" customHeight="1" x14ac:dyDescent="0.4">
      <c r="B19" s="89" t="s">
        <v>239</v>
      </c>
      <c r="C19" s="90"/>
      <c r="D19" s="89"/>
    </row>
    <row r="20" spans="2:25" s="91" customFormat="1" ht="20.25" customHeight="1" x14ac:dyDescent="0.4">
      <c r="B20" s="89"/>
      <c r="C20" s="90"/>
      <c r="D20" s="89"/>
    </row>
    <row r="21" spans="2:25" s="91" customFormat="1" ht="17.25" customHeight="1" x14ac:dyDescent="0.4">
      <c r="B21" s="89" t="s">
        <v>240</v>
      </c>
      <c r="C21" s="89"/>
      <c r="D21" s="89"/>
    </row>
    <row r="22" spans="2:25" s="91" customFormat="1" ht="17.25" customHeight="1" x14ac:dyDescent="0.4">
      <c r="B22" s="89" t="s">
        <v>118</v>
      </c>
      <c r="C22" s="89"/>
      <c r="D22" s="89"/>
    </row>
    <row r="23" spans="2:25" s="91" customFormat="1" ht="17.25" customHeight="1" x14ac:dyDescent="0.4">
      <c r="B23" s="89"/>
      <c r="C23" s="89"/>
      <c r="D23" s="89"/>
    </row>
    <row r="24" spans="2:25" s="91" customFormat="1" ht="17.25" customHeight="1" x14ac:dyDescent="0.4">
      <c r="B24" s="89"/>
      <c r="C24" s="65" t="s">
        <v>20</v>
      </c>
      <c r="D24" s="65" t="s">
        <v>3</v>
      </c>
    </row>
    <row r="25" spans="2:25" s="91" customFormat="1" ht="17.25" customHeight="1" x14ac:dyDescent="0.4">
      <c r="B25" s="89"/>
      <c r="C25" s="65">
        <v>1</v>
      </c>
      <c r="D25" s="95" t="s">
        <v>77</v>
      </c>
    </row>
    <row r="26" spans="2:25" s="91" customFormat="1" ht="17.25" customHeight="1" x14ac:dyDescent="0.4">
      <c r="B26" s="89"/>
      <c r="C26" s="65">
        <v>2</v>
      </c>
      <c r="D26" s="95" t="s">
        <v>88</v>
      </c>
      <c r="E26" s="91" t="s">
        <v>130</v>
      </c>
    </row>
    <row r="27" spans="2:25" s="91" customFormat="1" ht="17.25" customHeight="1" x14ac:dyDescent="0.4">
      <c r="B27" s="89"/>
      <c r="C27" s="65">
        <v>3</v>
      </c>
      <c r="D27" s="95" t="s">
        <v>78</v>
      </c>
    </row>
    <row r="28" spans="2:25" s="91" customFormat="1" ht="17.25" customHeight="1" x14ac:dyDescent="0.4">
      <c r="B28" s="89"/>
      <c r="C28" s="65">
        <v>4</v>
      </c>
      <c r="D28" s="95" t="s">
        <v>84</v>
      </c>
      <c r="E28" s="91" t="s">
        <v>127</v>
      </c>
    </row>
    <row r="29" spans="2:25" s="91" customFormat="1" ht="17.25" customHeight="1" x14ac:dyDescent="0.4">
      <c r="B29" s="89"/>
      <c r="C29" s="92"/>
      <c r="D29" s="94"/>
    </row>
    <row r="30" spans="2:25" s="91" customFormat="1" ht="17.25" customHeight="1" x14ac:dyDescent="0.4">
      <c r="B30" s="89" t="s">
        <v>241</v>
      </c>
      <c r="C30" s="89"/>
      <c r="D30" s="89"/>
      <c r="E30" s="96"/>
      <c r="F30" s="96"/>
    </row>
    <row r="31" spans="2:25" s="91" customFormat="1" ht="17.25" customHeight="1" x14ac:dyDescent="0.4">
      <c r="B31" s="89" t="s">
        <v>119</v>
      </c>
      <c r="C31" s="89"/>
      <c r="D31" s="89"/>
      <c r="E31" s="96"/>
      <c r="F31" s="96"/>
    </row>
    <row r="32" spans="2:25" s="91" customFormat="1" ht="17.25" customHeight="1" x14ac:dyDescent="0.4">
      <c r="B32" s="89"/>
      <c r="C32" s="89"/>
      <c r="D32" s="89"/>
      <c r="E32" s="96"/>
      <c r="F32" s="96"/>
      <c r="G32" s="97"/>
      <c r="H32" s="97"/>
      <c r="J32" s="97"/>
      <c r="K32" s="97"/>
      <c r="L32" s="97"/>
      <c r="M32" s="97"/>
      <c r="N32" s="97"/>
      <c r="O32" s="97"/>
      <c r="R32" s="97"/>
      <c r="S32" s="97"/>
      <c r="T32" s="97"/>
      <c r="W32" s="97"/>
      <c r="X32" s="97"/>
      <c r="Y32" s="97"/>
    </row>
    <row r="33" spans="2:51" s="91" customFormat="1" ht="17.25" customHeight="1" x14ac:dyDescent="0.4">
      <c r="B33" s="89"/>
      <c r="C33" s="65" t="s">
        <v>4</v>
      </c>
      <c r="D33" s="65" t="s">
        <v>5</v>
      </c>
      <c r="E33" s="96"/>
      <c r="F33" s="96"/>
      <c r="G33" s="97"/>
      <c r="H33" s="97"/>
      <c r="J33" s="97"/>
      <c r="K33" s="97"/>
      <c r="L33" s="97"/>
      <c r="M33" s="97"/>
      <c r="N33" s="97"/>
      <c r="O33" s="97"/>
      <c r="R33" s="97"/>
      <c r="S33" s="97"/>
      <c r="T33" s="97"/>
      <c r="W33" s="97"/>
      <c r="X33" s="97"/>
      <c r="Y33" s="97"/>
    </row>
    <row r="34" spans="2:51" s="91" customFormat="1" ht="17.25" customHeight="1" x14ac:dyDescent="0.4">
      <c r="B34" s="89"/>
      <c r="C34" s="65" t="s">
        <v>6</v>
      </c>
      <c r="D34" s="95" t="s">
        <v>120</v>
      </c>
      <c r="E34" s="96"/>
      <c r="F34" s="96"/>
      <c r="G34" s="97"/>
      <c r="H34" s="97"/>
      <c r="J34" s="97"/>
      <c r="K34" s="97"/>
      <c r="L34" s="97"/>
      <c r="M34" s="97"/>
      <c r="N34" s="97"/>
      <c r="O34" s="97"/>
      <c r="R34" s="97"/>
      <c r="S34" s="97"/>
      <c r="T34" s="97"/>
      <c r="W34" s="97"/>
      <c r="X34" s="97"/>
      <c r="Y34" s="97"/>
    </row>
    <row r="35" spans="2:51" s="91" customFormat="1" ht="17.25" customHeight="1" x14ac:dyDescent="0.4">
      <c r="B35" s="89"/>
      <c r="C35" s="65" t="s">
        <v>7</v>
      </c>
      <c r="D35" s="95" t="s">
        <v>121</v>
      </c>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8</v>
      </c>
      <c r="D36" s="95" t="s">
        <v>122</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9</v>
      </c>
      <c r="D37" s="95" t="s">
        <v>153</v>
      </c>
      <c r="E37" s="96"/>
      <c r="F37" s="96"/>
      <c r="G37" s="97"/>
      <c r="H37" s="97"/>
      <c r="J37" s="97"/>
      <c r="K37" s="97"/>
      <c r="L37" s="97"/>
      <c r="M37" s="97"/>
      <c r="N37" s="97"/>
      <c r="O37" s="97"/>
      <c r="R37" s="97"/>
      <c r="S37" s="97"/>
      <c r="T37" s="97"/>
      <c r="W37" s="97"/>
      <c r="X37" s="97"/>
      <c r="Y37" s="97"/>
    </row>
    <row r="38" spans="2:51" s="91" customFormat="1" ht="17.25" customHeight="1" x14ac:dyDescent="0.4">
      <c r="B38" s="89"/>
      <c r="C38" s="89"/>
      <c r="D38" s="89"/>
      <c r="E38" s="96"/>
      <c r="F38" s="96"/>
      <c r="G38" s="97"/>
      <c r="H38" s="97"/>
      <c r="J38" s="97"/>
      <c r="K38" s="97"/>
      <c r="L38" s="97"/>
      <c r="M38" s="97"/>
      <c r="N38" s="97"/>
      <c r="O38" s="97"/>
      <c r="R38" s="97"/>
      <c r="S38" s="97"/>
      <c r="T38" s="97"/>
      <c r="W38" s="97"/>
      <c r="X38" s="97"/>
      <c r="Y38" s="97"/>
    </row>
    <row r="39" spans="2:51" s="91" customFormat="1" ht="17.25" customHeight="1" x14ac:dyDescent="0.4">
      <c r="B39" s="89"/>
      <c r="C39" s="98" t="s">
        <v>10</v>
      </c>
      <c r="D39" s="89"/>
      <c r="E39" s="96"/>
      <c r="F39" s="96"/>
      <c r="G39" s="97"/>
      <c r="H39" s="97"/>
      <c r="J39" s="97"/>
      <c r="K39" s="97"/>
      <c r="L39" s="97"/>
      <c r="M39" s="97"/>
      <c r="N39" s="97"/>
      <c r="O39" s="97"/>
      <c r="R39" s="97"/>
      <c r="S39" s="97"/>
      <c r="T39" s="97"/>
      <c r="W39" s="97"/>
      <c r="X39" s="97"/>
      <c r="Y39" s="97"/>
    </row>
    <row r="40" spans="2:51" s="91" customFormat="1" ht="17.25" customHeight="1" x14ac:dyDescent="0.4">
      <c r="B40" s="96"/>
      <c r="C40" s="89" t="s">
        <v>123</v>
      </c>
      <c r="D40" s="96"/>
      <c r="E40" s="96"/>
      <c r="F40" s="98"/>
      <c r="G40" s="97"/>
      <c r="H40" s="97"/>
      <c r="J40" s="97"/>
      <c r="K40" s="97"/>
      <c r="L40" s="97"/>
      <c r="M40" s="97"/>
      <c r="N40" s="97"/>
      <c r="O40" s="97"/>
      <c r="R40" s="97"/>
      <c r="S40" s="97"/>
      <c r="T40" s="97"/>
      <c r="W40" s="97"/>
      <c r="X40" s="97"/>
      <c r="Y40" s="97"/>
    </row>
    <row r="41" spans="2:51" s="91" customFormat="1" ht="17.25" customHeight="1" x14ac:dyDescent="0.4">
      <c r="B41" s="96"/>
      <c r="C41" s="89" t="s">
        <v>154</v>
      </c>
      <c r="D41" s="96"/>
      <c r="E41" s="96"/>
      <c r="F41" s="89"/>
      <c r="G41" s="97"/>
      <c r="H41" s="97"/>
      <c r="J41" s="97"/>
      <c r="K41" s="97"/>
      <c r="L41" s="97"/>
      <c r="M41" s="97"/>
      <c r="N41" s="97"/>
      <c r="O41" s="97"/>
      <c r="R41" s="97"/>
      <c r="S41" s="97"/>
      <c r="T41" s="97"/>
      <c r="W41" s="97"/>
      <c r="X41" s="97"/>
      <c r="Y41" s="97"/>
    </row>
    <row r="42" spans="2:51" s="91" customFormat="1" ht="17.25" customHeight="1" x14ac:dyDescent="0.4">
      <c r="B42" s="89"/>
      <c r="C42" s="89"/>
      <c r="D42" s="89"/>
      <c r="E42" s="98"/>
      <c r="F42" s="97"/>
      <c r="G42" s="97"/>
      <c r="H42" s="97"/>
      <c r="J42" s="97"/>
      <c r="K42" s="97"/>
      <c r="L42" s="97"/>
      <c r="M42" s="97"/>
      <c r="N42" s="97"/>
      <c r="O42" s="97"/>
      <c r="R42" s="97"/>
      <c r="S42" s="97"/>
      <c r="T42" s="97"/>
      <c r="W42" s="97"/>
      <c r="X42" s="97"/>
      <c r="Y42" s="97"/>
    </row>
    <row r="43" spans="2:51" s="91" customFormat="1" ht="17.25" customHeight="1" x14ac:dyDescent="0.4">
      <c r="B43" s="89" t="s">
        <v>242</v>
      </c>
      <c r="C43" s="89"/>
      <c r="D43" s="89"/>
    </row>
    <row r="44" spans="2:51" s="91" customFormat="1" ht="17.25" customHeight="1" x14ac:dyDescent="0.4">
      <c r="B44" s="89" t="s">
        <v>124</v>
      </c>
      <c r="C44" s="89"/>
      <c r="D44" s="89"/>
      <c r="AH44" s="64"/>
      <c r="AI44" s="64"/>
      <c r="AJ44" s="64"/>
      <c r="AK44" s="64"/>
      <c r="AL44" s="64"/>
      <c r="AM44" s="64"/>
      <c r="AN44" s="64"/>
      <c r="AO44" s="64"/>
      <c r="AP44" s="64"/>
      <c r="AQ44" s="64"/>
      <c r="AR44" s="64"/>
      <c r="AS44" s="64"/>
    </row>
    <row r="45" spans="2:51" s="91" customFormat="1" ht="17.25" customHeight="1" x14ac:dyDescent="0.4">
      <c r="B45" s="99" t="s">
        <v>128</v>
      </c>
      <c r="C45" s="96"/>
      <c r="D45" s="96"/>
      <c r="E45" s="100"/>
      <c r="F45" s="100"/>
      <c r="G45" s="100"/>
      <c r="H45" s="100"/>
      <c r="I45" s="100"/>
      <c r="J45" s="100"/>
      <c r="K45" s="100"/>
      <c r="L45" s="100"/>
      <c r="M45" s="100"/>
      <c r="N45" s="100"/>
      <c r="O45" s="101"/>
      <c r="P45" s="101"/>
      <c r="Q45" s="100"/>
      <c r="R45" s="101"/>
      <c r="S45" s="100"/>
      <c r="T45" s="100"/>
      <c r="U45" s="101"/>
      <c r="V45" s="64"/>
      <c r="W45" s="64"/>
      <c r="X45" s="64"/>
      <c r="Y45" s="100"/>
      <c r="Z45" s="100"/>
      <c r="AA45" s="100"/>
      <c r="AB45" s="100"/>
      <c r="AC45" s="64"/>
      <c r="AD45" s="100"/>
      <c r="AE45" s="101"/>
      <c r="AF45" s="101"/>
      <c r="AG45" s="101"/>
      <c r="AH45" s="101"/>
      <c r="AI45" s="102"/>
      <c r="AJ45" s="101"/>
      <c r="AK45" s="101"/>
      <c r="AL45" s="101"/>
      <c r="AM45" s="101"/>
      <c r="AN45" s="101"/>
      <c r="AO45" s="101"/>
      <c r="AP45" s="101"/>
      <c r="AQ45" s="101"/>
      <c r="AR45" s="101"/>
      <c r="AS45" s="101"/>
      <c r="AT45" s="101"/>
      <c r="AU45" s="101"/>
      <c r="AV45" s="101"/>
      <c r="AW45" s="101"/>
      <c r="AX45" s="101"/>
      <c r="AY45" s="102"/>
    </row>
    <row r="46" spans="2:51" s="91" customFormat="1" ht="17.25" customHeight="1" x14ac:dyDescent="0.4">
      <c r="F46" s="64"/>
    </row>
    <row r="47" spans="2:51" s="91" customFormat="1" ht="17.25" customHeight="1" x14ac:dyDescent="0.4">
      <c r="B47" s="89" t="s">
        <v>243</v>
      </c>
      <c r="C47" s="89"/>
    </row>
    <row r="48" spans="2:51" s="91" customFormat="1" ht="17.25" customHeight="1" x14ac:dyDescent="0.4">
      <c r="B48" s="89"/>
      <c r="C48" s="89"/>
    </row>
    <row r="49" spans="2:54" s="91" customFormat="1" ht="17.25" customHeight="1" x14ac:dyDescent="0.4">
      <c r="B49" s="89" t="s">
        <v>244</v>
      </c>
      <c r="C49" s="89"/>
    </row>
    <row r="50" spans="2:54" s="91" customFormat="1" ht="17.25" customHeight="1" x14ac:dyDescent="0.4">
      <c r="B50" s="89" t="s">
        <v>207</v>
      </c>
      <c r="C50" s="89"/>
    </row>
    <row r="51" spans="2:54" s="91" customFormat="1" ht="17.25" customHeight="1" x14ac:dyDescent="0.4">
      <c r="B51" s="89"/>
      <c r="C51" s="89"/>
    </row>
    <row r="52" spans="2:54" s="91" customFormat="1" ht="17.25" customHeight="1" x14ac:dyDescent="0.4">
      <c r="B52" s="89" t="s">
        <v>245</v>
      </c>
      <c r="C52" s="89"/>
    </row>
    <row r="53" spans="2:54" s="91" customFormat="1" ht="17.25" customHeight="1" x14ac:dyDescent="0.4">
      <c r="B53" s="89" t="s">
        <v>125</v>
      </c>
      <c r="C53" s="89"/>
    </row>
    <row r="54" spans="2:54" s="91" customFormat="1" ht="17.25" customHeight="1" x14ac:dyDescent="0.4">
      <c r="B54" s="89"/>
      <c r="C54" s="89"/>
    </row>
    <row r="55" spans="2:54" s="91" customFormat="1" ht="17.25" customHeight="1" x14ac:dyDescent="0.4">
      <c r="B55" s="89" t="s">
        <v>246</v>
      </c>
      <c r="C55" s="89"/>
      <c r="D55" s="89"/>
    </row>
    <row r="56" spans="2:54" s="91" customFormat="1" ht="17.25" customHeight="1" x14ac:dyDescent="0.4">
      <c r="B56" s="89"/>
      <c r="C56" s="89"/>
      <c r="D56" s="89"/>
    </row>
    <row r="57" spans="2:54" s="91" customFormat="1" ht="17.25" customHeight="1" x14ac:dyDescent="0.4">
      <c r="B57" s="96" t="s">
        <v>247</v>
      </c>
      <c r="C57" s="96"/>
      <c r="D57" s="89"/>
    </row>
    <row r="58" spans="2:54" s="91" customFormat="1" ht="17.25" customHeight="1" x14ac:dyDescent="0.4">
      <c r="B58" s="96" t="s">
        <v>126</v>
      </c>
      <c r="C58" s="96"/>
      <c r="D58" s="89"/>
    </row>
    <row r="59" spans="2:54" s="91" customFormat="1" ht="17.25" customHeight="1" x14ac:dyDescent="0.4">
      <c r="B59" s="96" t="s">
        <v>208</v>
      </c>
    </row>
    <row r="60" spans="2:54" s="91" customFormat="1" ht="17.25" customHeight="1" x14ac:dyDescent="0.4">
      <c r="B60" s="96"/>
    </row>
    <row r="61" spans="2:54" s="91" customFormat="1" ht="17.25" customHeight="1" x14ac:dyDescent="0.4">
      <c r="B61" s="91" t="s">
        <v>248</v>
      </c>
      <c r="E61" s="103"/>
      <c r="F61" s="103"/>
      <c r="G61" s="103"/>
      <c r="H61" s="103"/>
      <c r="I61" s="103"/>
      <c r="J61" s="103"/>
      <c r="K61" s="103"/>
      <c r="L61" s="108"/>
      <c r="M61" s="96" t="s">
        <v>129</v>
      </c>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row>
    <row r="62" spans="2:54" s="91" customFormat="1" ht="17.25" customHeight="1" x14ac:dyDescent="0.4">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4" s="91" customFormat="1" ht="17.25" customHeight="1" x14ac:dyDescent="0.4">
      <c r="B63" s="91" t="s">
        <v>249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4" s="91" customFormat="1" ht="17.25" customHeight="1" x14ac:dyDescent="0.4">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row>
    <row r="65" spans="2:71" s="91" customFormat="1" ht="17.25" customHeight="1" x14ac:dyDescent="0.4">
      <c r="B65" s="91" t="s">
        <v>250</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2">
      <c r="B67" s="91" t="s">
        <v>251</v>
      </c>
      <c r="BL67" s="104"/>
      <c r="BM67" s="105"/>
      <c r="BN67" s="104"/>
      <c r="BO67" s="104"/>
      <c r="BP67" s="104"/>
      <c r="BQ67" s="106"/>
      <c r="BR67" s="107"/>
      <c r="BS67" s="107"/>
    </row>
    <row r="68" spans="2:71" s="91" customFormat="1" ht="17.25" customHeight="1" x14ac:dyDescent="0.4">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row>
    <row r="69" spans="2:71" ht="17.25" customHeight="1" x14ac:dyDescent="0.4">
      <c r="B69" s="91" t="s">
        <v>252</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4"/>
  <sheetViews>
    <sheetView workbookViewId="0">
      <selection activeCell="D9" sqref="D9"/>
    </sheetView>
  </sheetViews>
  <sheetFormatPr defaultColWidth="9"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103</v>
      </c>
      <c r="C1" s="189"/>
      <c r="D1" s="189"/>
    </row>
    <row r="2" spans="2:12" x14ac:dyDescent="0.4">
      <c r="B2" s="189"/>
      <c r="C2" s="189"/>
      <c r="D2" s="189"/>
    </row>
    <row r="3" spans="2:12" x14ac:dyDescent="0.4">
      <c r="B3" s="191" t="s">
        <v>104</v>
      </c>
      <c r="C3" s="191" t="s">
        <v>105</v>
      </c>
      <c r="D3" s="189"/>
    </row>
    <row r="4" spans="2:12" x14ac:dyDescent="0.4">
      <c r="B4" s="192">
        <v>1</v>
      </c>
      <c r="C4" s="193" t="s">
        <v>106</v>
      </c>
      <c r="D4" s="189"/>
    </row>
    <row r="5" spans="2:12" x14ac:dyDescent="0.4">
      <c r="B5" s="192">
        <v>2</v>
      </c>
      <c r="C5" s="193" t="s">
        <v>107</v>
      </c>
    </row>
    <row r="6" spans="2:12" x14ac:dyDescent="0.4">
      <c r="B6" s="192">
        <v>3</v>
      </c>
      <c r="C6" s="193" t="s">
        <v>148</v>
      </c>
      <c r="D6" s="189"/>
    </row>
    <row r="7" spans="2:12" x14ac:dyDescent="0.4">
      <c r="B7" s="192">
        <v>4</v>
      </c>
      <c r="C7" s="193" t="s">
        <v>149</v>
      </c>
      <c r="D7" s="189"/>
    </row>
    <row r="8" spans="2:12" x14ac:dyDescent="0.4">
      <c r="B8" s="192">
        <v>5</v>
      </c>
      <c r="C8" s="193" t="s">
        <v>150</v>
      </c>
      <c r="D8" s="189"/>
    </row>
    <row r="9" spans="2:12" x14ac:dyDescent="0.4">
      <c r="B9" s="192">
        <v>6</v>
      </c>
      <c r="C9" s="193" t="s">
        <v>151</v>
      </c>
      <c r="D9" s="189"/>
    </row>
    <row r="10" spans="2:12" x14ac:dyDescent="0.4">
      <c r="B10" s="192">
        <v>7</v>
      </c>
      <c r="C10" s="193" t="s">
        <v>165</v>
      </c>
      <c r="D10" s="189"/>
    </row>
    <row r="12" spans="2:12" x14ac:dyDescent="0.4">
      <c r="B12" s="189" t="s">
        <v>108</v>
      </c>
    </row>
    <row r="13" spans="2:12" ht="26.25" thickBot="1" x14ac:dyDescent="0.45"/>
    <row r="14" spans="2:12" ht="26.25" thickBot="1" x14ac:dyDescent="0.45">
      <c r="B14" s="194" t="s">
        <v>85</v>
      </c>
      <c r="C14" s="195" t="s">
        <v>77</v>
      </c>
      <c r="D14" s="196" t="s">
        <v>88</v>
      </c>
      <c r="E14" s="196" t="s">
        <v>78</v>
      </c>
      <c r="F14" s="196" t="s">
        <v>84</v>
      </c>
      <c r="G14" s="196" t="s">
        <v>165</v>
      </c>
      <c r="H14" s="196" t="s">
        <v>165</v>
      </c>
      <c r="I14" s="196" t="s">
        <v>165</v>
      </c>
      <c r="J14" s="196" t="s">
        <v>165</v>
      </c>
      <c r="K14" s="196" t="s">
        <v>165</v>
      </c>
      <c r="L14" s="197" t="s">
        <v>165</v>
      </c>
    </row>
    <row r="15" spans="2:12" x14ac:dyDescent="0.4">
      <c r="B15" s="396" t="s">
        <v>86</v>
      </c>
      <c r="C15" s="198" t="s">
        <v>79</v>
      </c>
      <c r="D15" s="199" t="s">
        <v>80</v>
      </c>
      <c r="E15" s="199" t="s">
        <v>78</v>
      </c>
      <c r="F15" s="199" t="s">
        <v>83</v>
      </c>
      <c r="G15" s="200" t="s">
        <v>82</v>
      </c>
      <c r="H15" s="200" t="s">
        <v>82</v>
      </c>
      <c r="I15" s="200" t="s">
        <v>82</v>
      </c>
      <c r="J15" s="200" t="s">
        <v>82</v>
      </c>
      <c r="K15" s="200" t="s">
        <v>82</v>
      </c>
      <c r="L15" s="201" t="s">
        <v>82</v>
      </c>
    </row>
    <row r="16" spans="2:12" x14ac:dyDescent="0.4">
      <c r="B16" s="397"/>
      <c r="C16" s="202" t="s">
        <v>87</v>
      </c>
      <c r="D16" s="200" t="s">
        <v>81</v>
      </c>
      <c r="E16" s="200" t="s">
        <v>161</v>
      </c>
      <c r="F16" s="200" t="s">
        <v>82</v>
      </c>
      <c r="G16" s="200" t="s">
        <v>82</v>
      </c>
      <c r="H16" s="200" t="s">
        <v>82</v>
      </c>
      <c r="I16" s="200" t="s">
        <v>82</v>
      </c>
      <c r="J16" s="200" t="s">
        <v>82</v>
      </c>
      <c r="K16" s="200" t="s">
        <v>82</v>
      </c>
      <c r="L16" s="201" t="s">
        <v>82</v>
      </c>
    </row>
    <row r="17" spans="2:12" x14ac:dyDescent="0.4">
      <c r="B17" s="397"/>
      <c r="C17" s="202" t="s">
        <v>165</v>
      </c>
      <c r="D17" s="200" t="s">
        <v>19</v>
      </c>
      <c r="E17" s="200"/>
      <c r="F17" s="200" t="s">
        <v>82</v>
      </c>
      <c r="G17" s="200" t="s">
        <v>82</v>
      </c>
      <c r="H17" s="200" t="s">
        <v>82</v>
      </c>
      <c r="I17" s="200" t="s">
        <v>82</v>
      </c>
      <c r="J17" s="200" t="s">
        <v>82</v>
      </c>
      <c r="K17" s="200" t="s">
        <v>82</v>
      </c>
      <c r="L17" s="201" t="s">
        <v>82</v>
      </c>
    </row>
    <row r="18" spans="2:12" x14ac:dyDescent="0.4">
      <c r="B18" s="397"/>
      <c r="C18" s="202" t="s">
        <v>165</v>
      </c>
      <c r="D18" s="200" t="s">
        <v>82</v>
      </c>
      <c r="E18" s="200" t="s">
        <v>82</v>
      </c>
      <c r="F18" s="200" t="s">
        <v>82</v>
      </c>
      <c r="G18" s="200" t="s">
        <v>82</v>
      </c>
      <c r="H18" s="200" t="s">
        <v>82</v>
      </c>
      <c r="I18" s="200" t="s">
        <v>82</v>
      </c>
      <c r="J18" s="200" t="s">
        <v>82</v>
      </c>
      <c r="K18" s="200" t="s">
        <v>82</v>
      </c>
      <c r="L18" s="201" t="s">
        <v>82</v>
      </c>
    </row>
    <row r="19" spans="2:12" x14ac:dyDescent="0.4">
      <c r="B19" s="397"/>
      <c r="C19" s="202" t="s">
        <v>165</v>
      </c>
      <c r="D19" s="200" t="s">
        <v>82</v>
      </c>
      <c r="E19" s="200" t="s">
        <v>82</v>
      </c>
      <c r="F19" s="200" t="s">
        <v>82</v>
      </c>
      <c r="G19" s="200" t="s">
        <v>82</v>
      </c>
      <c r="H19" s="200" t="s">
        <v>82</v>
      </c>
      <c r="I19" s="200" t="s">
        <v>82</v>
      </c>
      <c r="J19" s="200" t="s">
        <v>82</v>
      </c>
      <c r="K19" s="200" t="s">
        <v>82</v>
      </c>
      <c r="L19" s="201" t="s">
        <v>82</v>
      </c>
    </row>
    <row r="20" spans="2:12" x14ac:dyDescent="0.4">
      <c r="B20" s="397"/>
      <c r="C20" s="202" t="s">
        <v>165</v>
      </c>
      <c r="D20" s="200" t="s">
        <v>82</v>
      </c>
      <c r="E20" s="200" t="s">
        <v>82</v>
      </c>
      <c r="F20" s="200" t="s">
        <v>82</v>
      </c>
      <c r="G20" s="200" t="s">
        <v>82</v>
      </c>
      <c r="H20" s="200" t="s">
        <v>82</v>
      </c>
      <c r="I20" s="200" t="s">
        <v>82</v>
      </c>
      <c r="J20" s="200" t="s">
        <v>82</v>
      </c>
      <c r="K20" s="200" t="s">
        <v>82</v>
      </c>
      <c r="L20" s="201" t="s">
        <v>82</v>
      </c>
    </row>
    <row r="21" spans="2:12" x14ac:dyDescent="0.4">
      <c r="B21" s="397"/>
      <c r="C21" s="202" t="s">
        <v>165</v>
      </c>
      <c r="D21" s="200" t="s">
        <v>82</v>
      </c>
      <c r="E21" s="200" t="s">
        <v>82</v>
      </c>
      <c r="F21" s="200" t="s">
        <v>82</v>
      </c>
      <c r="G21" s="200" t="s">
        <v>82</v>
      </c>
      <c r="H21" s="200" t="s">
        <v>82</v>
      </c>
      <c r="I21" s="200" t="s">
        <v>82</v>
      </c>
      <c r="J21" s="200" t="s">
        <v>82</v>
      </c>
      <c r="K21" s="200" t="s">
        <v>82</v>
      </c>
      <c r="L21" s="201" t="s">
        <v>82</v>
      </c>
    </row>
    <row r="22" spans="2:12" x14ac:dyDescent="0.4">
      <c r="B22" s="397"/>
      <c r="C22" s="202" t="s">
        <v>165</v>
      </c>
      <c r="D22" s="200" t="s">
        <v>82</v>
      </c>
      <c r="E22" s="200" t="s">
        <v>82</v>
      </c>
      <c r="F22" s="200" t="s">
        <v>82</v>
      </c>
      <c r="G22" s="200" t="s">
        <v>82</v>
      </c>
      <c r="H22" s="200" t="s">
        <v>82</v>
      </c>
      <c r="I22" s="200" t="s">
        <v>82</v>
      </c>
      <c r="J22" s="200" t="s">
        <v>82</v>
      </c>
      <c r="K22" s="200" t="s">
        <v>82</v>
      </c>
      <c r="L22" s="201" t="s">
        <v>82</v>
      </c>
    </row>
    <row r="23" spans="2:12" ht="26.25" thickBot="1" x14ac:dyDescent="0.45">
      <c r="B23" s="398"/>
      <c r="C23" s="203" t="s">
        <v>165</v>
      </c>
      <c r="D23" s="204" t="s">
        <v>165</v>
      </c>
      <c r="E23" s="204" t="s">
        <v>165</v>
      </c>
      <c r="F23" s="204" t="s">
        <v>165</v>
      </c>
      <c r="G23" s="204" t="s">
        <v>165</v>
      </c>
      <c r="H23" s="204" t="s">
        <v>165</v>
      </c>
      <c r="I23" s="204" t="s">
        <v>165</v>
      </c>
      <c r="J23" s="204" t="s">
        <v>165</v>
      </c>
      <c r="K23" s="204" t="s">
        <v>165</v>
      </c>
      <c r="L23" s="205" t="s">
        <v>165</v>
      </c>
    </row>
    <row r="25" spans="2:12" x14ac:dyDescent="0.4">
      <c r="C25" s="190" t="s">
        <v>89</v>
      </c>
    </row>
    <row r="26" spans="2:12" x14ac:dyDescent="0.4">
      <c r="C26" s="190" t="s">
        <v>90</v>
      </c>
    </row>
    <row r="28" spans="2:12" x14ac:dyDescent="0.4">
      <c r="C28" s="190" t="s">
        <v>162</v>
      </c>
    </row>
    <row r="29" spans="2:12" x14ac:dyDescent="0.4">
      <c r="C29" s="190" t="s">
        <v>91</v>
      </c>
    </row>
    <row r="30" spans="2:12" x14ac:dyDescent="0.4">
      <c r="C30" s="190" t="s">
        <v>164</v>
      </c>
    </row>
    <row r="31" spans="2:12" x14ac:dyDescent="0.4">
      <c r="C31" s="190" t="s">
        <v>92</v>
      </c>
    </row>
    <row r="32" spans="2:12" x14ac:dyDescent="0.4">
      <c r="C32" s="190" t="s">
        <v>109</v>
      </c>
    </row>
    <row r="33" spans="3:3" x14ac:dyDescent="0.4">
      <c r="C33" s="190" t="s">
        <v>110</v>
      </c>
    </row>
    <row r="34" spans="3:3" x14ac:dyDescent="0.4">
      <c r="C34" s="190" t="s">
        <v>111</v>
      </c>
    </row>
    <row r="36" spans="3:3" x14ac:dyDescent="0.4">
      <c r="C36" s="190" t="s">
        <v>93</v>
      </c>
    </row>
    <row r="37" spans="3:3" x14ac:dyDescent="0.4">
      <c r="C37" s="190" t="s">
        <v>94</v>
      </c>
    </row>
    <row r="39" spans="3:3" x14ac:dyDescent="0.4">
      <c r="C39" s="190" t="s">
        <v>163</v>
      </c>
    </row>
    <row r="40" spans="3:3" x14ac:dyDescent="0.4">
      <c r="C40" s="190" t="s">
        <v>95</v>
      </c>
    </row>
    <row r="41" spans="3:3" x14ac:dyDescent="0.4">
      <c r="C41" s="190" t="s">
        <v>96</v>
      </c>
    </row>
    <row r="42" spans="3:3" x14ac:dyDescent="0.4">
      <c r="C42" s="190" t="s">
        <v>97</v>
      </c>
    </row>
    <row r="43" spans="3:3" x14ac:dyDescent="0.4">
      <c r="C43" s="190" t="s">
        <v>98</v>
      </c>
    </row>
    <row r="44" spans="3:3" x14ac:dyDescent="0.4">
      <c r="C44" s="190" t="s">
        <v>99</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海老名市</cp:lastModifiedBy>
  <cp:lastPrinted>2021-03-24T13:26:18Z</cp:lastPrinted>
  <dcterms:created xsi:type="dcterms:W3CDTF">2020-01-28T01:12:50Z</dcterms:created>
  <dcterms:modified xsi:type="dcterms:W3CDTF">2026-03-17T10:19:04Z</dcterms:modified>
</cp:coreProperties>
</file>