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100_住宅政策係\210_住宅政策\031_住宅改修支援事業\R8_見直し案\渡部作業フォルダ\01_要綱・様式\"/>
    </mc:Choice>
  </mc:AlternateContent>
  <xr:revisionPtr revIDLastSave="0" documentId="13_ncr:1_{CC6A1507-6F82-413E-99D4-D49D5B6814E4}" xr6:coauthVersionLast="47" xr6:coauthVersionMax="47" xr10:uidLastSave="{00000000-0000-0000-0000-000000000000}"/>
  <bookViews>
    <workbookView xWindow="480" yWindow="480" windowWidth="16335" windowHeight="10680" xr2:uid="{00000000-000D-0000-FFFF-FFFF00000000}"/>
  </bookViews>
  <sheets>
    <sheet name="計算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3" i="1"/>
  <c r="G22" i="1"/>
  <c r="G21" i="1"/>
  <c r="G19" i="1"/>
  <c r="G18" i="1"/>
  <c r="G14" i="1"/>
  <c r="G17" i="1"/>
  <c r="G15" i="1"/>
  <c r="G13" i="1"/>
  <c r="G12" i="1"/>
  <c r="G11" i="1"/>
  <c r="G10" i="1"/>
  <c r="G9" i="1"/>
  <c r="F28" i="1"/>
  <c r="F27" i="1"/>
  <c r="F26" i="1"/>
  <c r="F25" i="1"/>
  <c r="F24" i="1"/>
  <c r="F23" i="1"/>
  <c r="F22" i="1"/>
  <c r="F21" i="1"/>
  <c r="F20" i="1"/>
  <c r="G20" i="1" s="1"/>
  <c r="F19" i="1"/>
  <c r="F18" i="1"/>
  <c r="F17" i="1"/>
  <c r="F16" i="1"/>
  <c r="G16" i="1" s="1"/>
  <c r="F15" i="1"/>
  <c r="F14" i="1"/>
  <c r="F13" i="1"/>
  <c r="F12" i="1"/>
  <c r="F11" i="1"/>
  <c r="F10" i="1"/>
  <c r="F9" i="1"/>
  <c r="E29" i="1"/>
  <c r="J28" i="1"/>
  <c r="J27" i="1"/>
  <c r="J26" i="1"/>
  <c r="J25" i="1"/>
  <c r="J24" i="1"/>
  <c r="J23" i="1"/>
  <c r="J22" i="1"/>
  <c r="J21" i="1"/>
  <c r="J19" i="1"/>
  <c r="J18" i="1"/>
  <c r="J17" i="1"/>
  <c r="J15" i="1"/>
  <c r="J14" i="1"/>
  <c r="J13" i="1"/>
  <c r="J12" i="1"/>
  <c r="J11" i="1"/>
  <c r="H28" i="1"/>
  <c r="H27" i="1"/>
  <c r="H26" i="1"/>
  <c r="H24" i="1"/>
  <c r="H25" i="1"/>
  <c r="H23" i="1"/>
  <c r="H18" i="1"/>
  <c r="H19" i="1"/>
  <c r="H21" i="1"/>
  <c r="H22" i="1"/>
  <c r="H17" i="1"/>
  <c r="H15" i="1"/>
  <c r="H11" i="1"/>
  <c r="H12" i="1"/>
  <c r="H13" i="1"/>
  <c r="H14" i="1"/>
  <c r="J30" i="1"/>
  <c r="H20" i="1" l="1"/>
  <c r="J20" i="1" s="1"/>
  <c r="H16" i="1"/>
  <c r="J16" i="1" s="1"/>
  <c r="F29" i="1"/>
  <c r="H10" i="1"/>
  <c r="J10" i="1" s="1"/>
  <c r="G29" i="1" l="1"/>
  <c r="H9" i="1"/>
  <c r="J9" i="1" s="1"/>
  <c r="J29" i="1" s="1"/>
  <c r="J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海老名市</author>
  </authors>
  <commentList>
    <comment ref="J2" authorId="0" shapeId="0" xr:uid="{502D83C7-983A-421C-8060-D4DEE97EBE08}">
      <text>
        <r>
          <rPr>
            <b/>
            <sz val="9"/>
            <color indexed="81"/>
            <rFont val="MS P ゴシック"/>
            <family val="3"/>
            <charset val="128"/>
          </rPr>
          <t>補助金の種類を選択してください</t>
        </r>
      </text>
    </comment>
  </commentList>
</comments>
</file>

<file path=xl/sharedStrings.xml><?xml version="1.0" encoding="utf-8"?>
<sst xmlns="http://schemas.openxmlformats.org/spreadsheetml/2006/main" count="43" uniqueCount="42">
  <si>
    <t>システムキッチンの全部改修</t>
    <rPh sb="9" eb="11">
      <t>ゼンブ</t>
    </rPh>
    <rPh sb="11" eb="13">
      <t>カイシュウ</t>
    </rPh>
    <phoneticPr fontId="1"/>
  </si>
  <si>
    <t>床暖房設備の新設</t>
    <rPh sb="0" eb="3">
      <t>ユカダンボウ</t>
    </rPh>
    <rPh sb="3" eb="5">
      <t>セツビ</t>
    </rPh>
    <rPh sb="6" eb="8">
      <t>シンセツ</t>
    </rPh>
    <phoneticPr fontId="1"/>
  </si>
  <si>
    <t>バリアフリー工事</t>
    <rPh sb="6" eb="8">
      <t>コウジ</t>
    </rPh>
    <phoneticPr fontId="1"/>
  </si>
  <si>
    <t>躯体等</t>
    <rPh sb="0" eb="2">
      <t>クタイ</t>
    </rPh>
    <rPh sb="2" eb="3">
      <t>トウ</t>
    </rPh>
    <phoneticPr fontId="1"/>
  </si>
  <si>
    <t>屋根等全面の塗装</t>
    <rPh sb="0" eb="2">
      <t>ヤネ</t>
    </rPh>
    <rPh sb="2" eb="3">
      <t>ナド</t>
    </rPh>
    <rPh sb="3" eb="5">
      <t>ゼンメン</t>
    </rPh>
    <rPh sb="6" eb="8">
      <t>トソウ</t>
    </rPh>
    <phoneticPr fontId="1"/>
  </si>
  <si>
    <t>浴室の全面改修</t>
    <rPh sb="3" eb="5">
      <t>ゼンメン</t>
    </rPh>
    <rPh sb="5" eb="7">
      <t>カイシュウ</t>
    </rPh>
    <phoneticPr fontId="1"/>
  </si>
  <si>
    <t>断熱建材畳床への全面交換</t>
    <rPh sb="0" eb="2">
      <t>ダンネツ</t>
    </rPh>
    <rPh sb="2" eb="4">
      <t>ケンザイ</t>
    </rPh>
    <rPh sb="4" eb="5">
      <t>タタミ</t>
    </rPh>
    <rPh sb="5" eb="6">
      <t>ユカ</t>
    </rPh>
    <rPh sb="8" eb="10">
      <t>ゼンメン</t>
    </rPh>
    <rPh sb="10" eb="12">
      <t>コウカン</t>
    </rPh>
    <phoneticPr fontId="1"/>
  </si>
  <si>
    <t>工事種別</t>
    <phoneticPr fontId="1"/>
  </si>
  <si>
    <t>設備等</t>
    <rPh sb="0" eb="3">
      <t>セツビトウ</t>
    </rPh>
    <phoneticPr fontId="1"/>
  </si>
  <si>
    <t>断熱改修</t>
    <rPh sb="0" eb="4">
      <t>ダンネツカイシュウ</t>
    </rPh>
    <phoneticPr fontId="1"/>
  </si>
  <si>
    <t>その他</t>
    <rPh sb="2" eb="3">
      <t>タ</t>
    </rPh>
    <phoneticPr fontId="1"/>
  </si>
  <si>
    <t>補助対象事業費の計算</t>
    <phoneticPr fontId="1"/>
  </si>
  <si>
    <t>補助金の種類</t>
    <phoneticPr fontId="1"/>
  </si>
  <si>
    <t>（円）</t>
    <rPh sb="1" eb="2">
      <t>エン</t>
    </rPh>
    <phoneticPr fontId="1"/>
  </si>
  <si>
    <t>小計</t>
    <rPh sb="0" eb="2">
      <t>ショウケイ</t>
    </rPh>
    <phoneticPr fontId="1"/>
  </si>
  <si>
    <t>合計（A）</t>
    <rPh sb="0" eb="2">
      <t>ゴウケイ</t>
    </rPh>
    <phoneticPr fontId="1"/>
  </si>
  <si>
    <t>補助上限額（B）</t>
    <rPh sb="0" eb="2">
      <t>ホジョ</t>
    </rPh>
    <rPh sb="2" eb="5">
      <t>ジョウゲンガク</t>
    </rPh>
    <phoneticPr fontId="1"/>
  </si>
  <si>
    <t>申請補助金額（A、Bのいずれか低い方）</t>
    <rPh sb="0" eb="2">
      <t>シンセイ</t>
    </rPh>
    <rPh sb="2" eb="6">
      <t>ホジョキンガク</t>
    </rPh>
    <rPh sb="15" eb="16">
      <t>ヒク</t>
    </rPh>
    <rPh sb="17" eb="18">
      <t>ホウ</t>
    </rPh>
    <phoneticPr fontId="1"/>
  </si>
  <si>
    <t>（円）</t>
    <phoneticPr fontId="1"/>
  </si>
  <si>
    <t>a
③×補助率</t>
    <rPh sb="4" eb="7">
      <t>ホジョリツ</t>
    </rPh>
    <phoneticPr fontId="1"/>
  </si>
  <si>
    <t>b
工種別
上限額</t>
    <rPh sb="2" eb="5">
      <t>コウシュベツ</t>
    </rPh>
    <rPh sb="6" eb="9">
      <t>ジョウゲンガク</t>
    </rPh>
    <phoneticPr fontId="1"/>
  </si>
  <si>
    <t>申請者氏名</t>
    <rPh sb="0" eb="5">
      <t>シンセイシャシメイ</t>
    </rPh>
    <phoneticPr fontId="1"/>
  </si>
  <si>
    <t>システムキッチンの一部改修</t>
    <rPh sb="9" eb="11">
      <t>イチブ</t>
    </rPh>
    <rPh sb="11" eb="13">
      <t>カイシュウ</t>
    </rPh>
    <phoneticPr fontId="1"/>
  </si>
  <si>
    <t>便所の改修</t>
    <rPh sb="0" eb="2">
      <t>ベンジョ</t>
    </rPh>
    <rPh sb="3" eb="5">
      <t>カイシュウ</t>
    </rPh>
    <phoneticPr fontId="1"/>
  </si>
  <si>
    <t>ドアの新設又は交換</t>
    <rPh sb="3" eb="5">
      <t>シンセツ</t>
    </rPh>
    <rPh sb="5" eb="6">
      <t>マタ</t>
    </rPh>
    <rPh sb="7" eb="9">
      <t>コウカン</t>
    </rPh>
    <phoneticPr fontId="1"/>
  </si>
  <si>
    <t>断熱改修工事</t>
    <rPh sb="0" eb="2">
      <t>ダンネツ</t>
    </rPh>
    <rPh sb="2" eb="4">
      <t>カイシュウ</t>
    </rPh>
    <phoneticPr fontId="1"/>
  </si>
  <si>
    <t>防犯対策</t>
    <rPh sb="0" eb="2">
      <t>ボウハン</t>
    </rPh>
    <rPh sb="2" eb="4">
      <t>タイサク</t>
    </rPh>
    <phoneticPr fontId="1"/>
  </si>
  <si>
    <t>居室等の増築</t>
    <rPh sb="0" eb="2">
      <t>キョシツ</t>
    </rPh>
    <rPh sb="2" eb="3">
      <t>ナド</t>
    </rPh>
    <rPh sb="4" eb="6">
      <t>ゾウチク</t>
    </rPh>
    <phoneticPr fontId="1"/>
  </si>
  <si>
    <t>屋根等全面の葺き替え</t>
    <rPh sb="0" eb="3">
      <t>ヤネナド</t>
    </rPh>
    <rPh sb="6" eb="7">
      <t>フ</t>
    </rPh>
    <rPh sb="8" eb="9">
      <t>カ</t>
    </rPh>
    <phoneticPr fontId="1"/>
  </si>
  <si>
    <t>外壁等全面の塗装
（張り替え等含む）</t>
    <rPh sb="0" eb="3">
      <t>ガイヘキトウ</t>
    </rPh>
    <rPh sb="6" eb="8">
      <t>トソウ</t>
    </rPh>
    <rPh sb="14" eb="15">
      <t>トウ</t>
    </rPh>
    <rPh sb="15" eb="16">
      <t>フク</t>
    </rPh>
    <phoneticPr fontId="1"/>
  </si>
  <si>
    <t>間取り変更
（壁の新設または撤去）</t>
    <rPh sb="0" eb="2">
      <t>マド</t>
    </rPh>
    <rPh sb="3" eb="5">
      <t>ヘンコウ</t>
    </rPh>
    <rPh sb="7" eb="8">
      <t>カベ</t>
    </rPh>
    <rPh sb="9" eb="11">
      <t>シンセツ</t>
    </rPh>
    <rPh sb="14" eb="16">
      <t>テッキョ</t>
    </rPh>
    <phoneticPr fontId="1"/>
  </si>
  <si>
    <t>② 値引額
(按分後)</t>
    <rPh sb="2" eb="5">
      <t>ネビキガク</t>
    </rPh>
    <rPh sb="7" eb="10">
      <t>アンブンゴ</t>
    </rPh>
    <phoneticPr fontId="1"/>
  </si>
  <si>
    <t>工種別補助金額
(a,bのうちいずれか低い方)</t>
    <rPh sb="0" eb="3">
      <t>コウシュベツ</t>
    </rPh>
    <rPh sb="3" eb="7">
      <t>ホジョキンガク</t>
    </rPh>
    <phoneticPr fontId="1"/>
  </si>
  <si>
    <t>③
補助対象
事業費</t>
    <rPh sb="2" eb="4">
      <t>ホジョ</t>
    </rPh>
    <rPh sb="4" eb="6">
      <t>タイショウ</t>
    </rPh>
    <rPh sb="7" eb="9">
      <t>ジギョウ</t>
    </rPh>
    <rPh sb="9" eb="10">
      <t>ヒ</t>
    </rPh>
    <phoneticPr fontId="1"/>
  </si>
  <si>
    <t>① 工事費</t>
    <rPh sb="2" eb="5">
      <t>コウジヒ</t>
    </rPh>
    <phoneticPr fontId="1"/>
  </si>
  <si>
    <t>値引額
(補助対象外工事分を含む、全体の額)</t>
    <rPh sb="0" eb="3">
      <t>ネビキガク</t>
    </rPh>
    <rPh sb="5" eb="9">
      <t>ホジョタイショウ</t>
    </rPh>
    <rPh sb="9" eb="10">
      <t>ガイ</t>
    </rPh>
    <rPh sb="10" eb="13">
      <t>コウジブン</t>
    </rPh>
    <rPh sb="14" eb="15">
      <t>フク</t>
    </rPh>
    <rPh sb="17" eb="19">
      <t>ゼンタイ</t>
    </rPh>
    <rPh sb="20" eb="21">
      <t>ガク</t>
    </rPh>
    <phoneticPr fontId="1"/>
  </si>
  <si>
    <t>洗面室(洗面台を含む)の改修</t>
    <rPh sb="0" eb="2">
      <t>センメン</t>
    </rPh>
    <rPh sb="2" eb="3">
      <t>シツ</t>
    </rPh>
    <rPh sb="4" eb="6">
      <t>センメン</t>
    </rPh>
    <rPh sb="8" eb="9">
      <t>フク</t>
    </rPh>
    <rPh sb="12" eb="14">
      <t>カイシュウ</t>
    </rPh>
    <phoneticPr fontId="1"/>
  </si>
  <si>
    <r>
      <t xml:space="preserve">給湯設備の改修及び交換
</t>
    </r>
    <r>
      <rPr>
        <sz val="11"/>
        <color theme="1"/>
        <rFont val="ＭＳ 明朝"/>
        <family val="1"/>
        <charset val="128"/>
      </rPr>
      <t>(エコキュート・ハイブリッド)</t>
    </r>
    <rPh sb="0" eb="2">
      <t>キュウトウ</t>
    </rPh>
    <rPh sb="2" eb="4">
      <t>セツビ</t>
    </rPh>
    <rPh sb="5" eb="7">
      <t>カイシュウ</t>
    </rPh>
    <rPh sb="7" eb="8">
      <t>オヨ</t>
    </rPh>
    <rPh sb="9" eb="11">
      <t>コウカン</t>
    </rPh>
    <phoneticPr fontId="1"/>
  </si>
  <si>
    <r>
      <t xml:space="preserve">給湯設備の改修及び交換
</t>
    </r>
    <r>
      <rPr>
        <sz val="11"/>
        <color theme="1"/>
        <rFont val="ＭＳ 明朝"/>
        <family val="1"/>
        <charset val="128"/>
      </rPr>
      <t>(エコジョーズ・エコフィール)</t>
    </r>
    <rPh sb="0" eb="2">
      <t>キュウトウ</t>
    </rPh>
    <rPh sb="2" eb="4">
      <t>セツビ</t>
    </rPh>
    <rPh sb="5" eb="7">
      <t>カイシュウ</t>
    </rPh>
    <rPh sb="7" eb="8">
      <t>オヨ</t>
    </rPh>
    <rPh sb="9" eb="11">
      <t>コウカン</t>
    </rPh>
    <phoneticPr fontId="1"/>
  </si>
  <si>
    <r>
      <t>床</t>
    </r>
    <r>
      <rPr>
        <sz val="10"/>
        <color theme="1"/>
        <rFont val="ＭＳ 明朝"/>
        <family val="1"/>
        <charset val="128"/>
      </rPr>
      <t>、</t>
    </r>
    <r>
      <rPr>
        <sz val="12"/>
        <color theme="1"/>
        <rFont val="ＭＳ 明朝"/>
        <family val="1"/>
        <charset val="128"/>
      </rPr>
      <t>内壁</t>
    </r>
    <r>
      <rPr>
        <sz val="10"/>
        <color theme="1"/>
        <rFont val="ＭＳ 明朝"/>
        <family val="1"/>
        <charset val="128"/>
      </rPr>
      <t>、</t>
    </r>
    <r>
      <rPr>
        <sz val="12"/>
        <color theme="1"/>
        <rFont val="ＭＳ 明朝"/>
        <family val="1"/>
        <charset val="128"/>
      </rPr>
      <t>天井の全面張り替え
（床材等の設置）</t>
    </r>
    <rPh sb="8" eb="10">
      <t>ゼンメン</t>
    </rPh>
    <rPh sb="10" eb="11">
      <t>ハ</t>
    </rPh>
    <rPh sb="12" eb="13">
      <t>カ</t>
    </rPh>
    <rPh sb="16" eb="18">
      <t>ユカザイ</t>
    </rPh>
    <rPh sb="18" eb="19">
      <t>トウ</t>
    </rPh>
    <rPh sb="20" eb="22">
      <t>セッチ</t>
    </rPh>
    <phoneticPr fontId="1"/>
  </si>
  <si>
    <r>
      <t>床</t>
    </r>
    <r>
      <rPr>
        <sz val="10"/>
        <color theme="1"/>
        <rFont val="ＭＳ 明朝"/>
        <family val="1"/>
        <charset val="128"/>
      </rPr>
      <t>、</t>
    </r>
    <r>
      <rPr>
        <sz val="12"/>
        <color theme="1"/>
        <rFont val="ＭＳ 明朝"/>
        <family val="1"/>
        <charset val="128"/>
      </rPr>
      <t>内壁</t>
    </r>
    <r>
      <rPr>
        <sz val="10"/>
        <color theme="1"/>
        <rFont val="ＭＳ 明朝"/>
        <family val="1"/>
        <charset val="128"/>
      </rPr>
      <t>、</t>
    </r>
    <r>
      <rPr>
        <sz val="12"/>
        <color theme="1"/>
        <rFont val="ＭＳ 明朝"/>
        <family val="1"/>
        <charset val="128"/>
      </rPr>
      <t>天井の全面張り替え
（壁紙の設置）</t>
    </r>
    <rPh sb="8" eb="10">
      <t>ゼンメン</t>
    </rPh>
    <rPh sb="10" eb="11">
      <t>ハ</t>
    </rPh>
    <rPh sb="12" eb="13">
      <t>カ</t>
    </rPh>
    <rPh sb="16" eb="18">
      <t>カベガミ</t>
    </rPh>
    <rPh sb="19" eb="21">
      <t>セッチ</t>
    </rPh>
    <phoneticPr fontId="1"/>
  </si>
  <si>
    <t>値引き前工事費
(補助対象外工事分を含む全体の額)
※ 消費税及び地方消費税を除く</t>
    <rPh sb="0" eb="2">
      <t>ネビ</t>
    </rPh>
    <rPh sb="3" eb="4">
      <t>マエ</t>
    </rPh>
    <rPh sb="4" eb="7">
      <t>コウジヒ</t>
    </rPh>
    <rPh sb="9" eb="14">
      <t>ホジョタイショウガイ</t>
    </rPh>
    <rPh sb="14" eb="16">
      <t>コウジ</t>
    </rPh>
    <rPh sb="16" eb="17">
      <t>ブン</t>
    </rPh>
    <rPh sb="18" eb="19">
      <t>フク</t>
    </rPh>
    <rPh sb="20" eb="22">
      <t>ゼンタイ</t>
    </rPh>
    <rPh sb="23" eb="24">
      <t>ガク</t>
    </rPh>
    <rPh sb="28" eb="31">
      <t>ショウヒゼイ</t>
    </rPh>
    <rPh sb="31" eb="32">
      <t>オヨ</t>
    </rPh>
    <rPh sb="33" eb="38">
      <t>チホウショウヒゼイ</t>
    </rPh>
    <rPh sb="39" eb="40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</si>
</sst>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b/>
      <sz val="9"/>
      <color indexed="81"/>
      <name val="MS P ゴシック"/>
      <family val="3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00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38" fontId="4" fillId="2" borderId="20" xfId="1" applyFont="1" applyFill="1" applyBorder="1" applyAlignment="1">
      <alignment vertical="center" wrapText="1"/>
    </xf>
    <xf numFmtId="38" fontId="5" fillId="0" borderId="20" xfId="1" applyFont="1" applyFill="1" applyBorder="1" applyAlignment="1">
      <alignment vertical="center" wrapText="1"/>
    </xf>
    <xf numFmtId="38" fontId="4" fillId="0" borderId="20" xfId="1" applyFont="1" applyFill="1" applyBorder="1" applyAlignment="1">
      <alignment vertical="center" wrapText="1"/>
    </xf>
    <xf numFmtId="38" fontId="4" fillId="0" borderId="20" xfId="1" applyFont="1" applyBorder="1" applyAlignment="1">
      <alignment vertical="center"/>
    </xf>
    <xf numFmtId="38" fontId="4" fillId="0" borderId="23" xfId="1" applyFont="1" applyBorder="1" applyAlignment="1">
      <alignment vertical="center"/>
    </xf>
    <xf numFmtId="38" fontId="4" fillId="0" borderId="15" xfId="1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38" fontId="4" fillId="2" borderId="21" xfId="1" applyFont="1" applyFill="1" applyBorder="1" applyAlignment="1">
      <alignment vertical="center" wrapText="1"/>
    </xf>
    <xf numFmtId="38" fontId="5" fillId="0" borderId="21" xfId="1" applyFont="1" applyFill="1" applyBorder="1" applyAlignment="1">
      <alignment vertical="center" wrapText="1"/>
    </xf>
    <xf numFmtId="38" fontId="4" fillId="0" borderId="21" xfId="1" applyFont="1" applyFill="1" applyBorder="1" applyAlignment="1">
      <alignment vertical="center" wrapText="1"/>
    </xf>
    <xf numFmtId="38" fontId="4" fillId="0" borderId="21" xfId="1" applyFont="1" applyBorder="1" applyAlignment="1">
      <alignment vertical="center"/>
    </xf>
    <xf numFmtId="38" fontId="4" fillId="0" borderId="24" xfId="1" applyFont="1" applyBorder="1" applyAlignment="1">
      <alignment vertical="center"/>
    </xf>
    <xf numFmtId="38" fontId="4" fillId="0" borderId="17" xfId="1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38" fontId="4" fillId="2" borderId="22" xfId="1" applyFont="1" applyFill="1" applyBorder="1" applyAlignment="1">
      <alignment vertical="center" wrapText="1"/>
    </xf>
    <xf numFmtId="38" fontId="5" fillId="0" borderId="22" xfId="1" applyFont="1" applyFill="1" applyBorder="1" applyAlignment="1">
      <alignment vertical="center" wrapText="1"/>
    </xf>
    <xf numFmtId="38" fontId="4" fillId="0" borderId="22" xfId="1" applyFont="1" applyFill="1" applyBorder="1" applyAlignment="1">
      <alignment vertical="center" wrapText="1"/>
    </xf>
    <xf numFmtId="38" fontId="4" fillId="0" borderId="22" xfId="1" applyFont="1" applyBorder="1" applyAlignment="1">
      <alignment vertical="center"/>
    </xf>
    <xf numFmtId="38" fontId="4" fillId="0" borderId="25" xfId="1" applyFont="1" applyBorder="1" applyAlignment="1">
      <alignment vertical="center"/>
    </xf>
    <xf numFmtId="38" fontId="4" fillId="0" borderId="19" xfId="1" applyFont="1" applyBorder="1" applyAlignment="1">
      <alignment vertical="center"/>
    </xf>
    <xf numFmtId="0" fontId="4" fillId="0" borderId="14" xfId="0" applyFont="1" applyBorder="1" applyAlignment="1">
      <alignment horizontal="left" vertical="center"/>
    </xf>
    <xf numFmtId="38" fontId="4" fillId="2" borderId="20" xfId="1" applyFont="1" applyFill="1" applyBorder="1" applyAlignment="1">
      <alignment vertical="center"/>
    </xf>
    <xf numFmtId="38" fontId="5" fillId="0" borderId="20" xfId="1" applyFont="1" applyFill="1" applyBorder="1" applyAlignment="1">
      <alignment vertical="center"/>
    </xf>
    <xf numFmtId="38" fontId="4" fillId="0" borderId="20" xfId="1" applyFont="1" applyFill="1" applyBorder="1" applyAlignment="1">
      <alignment vertical="center"/>
    </xf>
    <xf numFmtId="0" fontId="4" fillId="0" borderId="16" xfId="0" applyFont="1" applyBorder="1" applyAlignment="1">
      <alignment horizontal="left" vertical="center"/>
    </xf>
    <xf numFmtId="38" fontId="4" fillId="2" borderId="21" xfId="1" applyFont="1" applyFill="1" applyBorder="1" applyAlignment="1">
      <alignment vertical="center"/>
    </xf>
    <xf numFmtId="38" fontId="5" fillId="0" borderId="21" xfId="1" applyFont="1" applyFill="1" applyBorder="1" applyAlignment="1">
      <alignment vertical="center"/>
    </xf>
    <xf numFmtId="0" fontId="4" fillId="0" borderId="18" xfId="0" applyFont="1" applyBorder="1" applyAlignment="1">
      <alignment horizontal="left" vertical="center"/>
    </xf>
    <xf numFmtId="38" fontId="4" fillId="2" borderId="22" xfId="1" applyFont="1" applyFill="1" applyBorder="1" applyAlignment="1">
      <alignment vertical="center"/>
    </xf>
    <xf numFmtId="38" fontId="5" fillId="0" borderId="22" xfId="1" applyFont="1" applyFill="1" applyBorder="1" applyAlignment="1">
      <alignment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 wrapText="1"/>
    </xf>
    <xf numFmtId="38" fontId="4" fillId="2" borderId="32" xfId="1" applyFont="1" applyFill="1" applyBorder="1" applyAlignment="1">
      <alignment vertical="center"/>
    </xf>
    <xf numFmtId="38" fontId="5" fillId="0" borderId="32" xfId="1" applyFont="1" applyFill="1" applyBorder="1" applyAlignment="1">
      <alignment vertical="center"/>
    </xf>
    <xf numFmtId="38" fontId="4" fillId="0" borderId="32" xfId="1" applyFont="1" applyBorder="1" applyAlignment="1">
      <alignment vertical="center"/>
    </xf>
    <xf numFmtId="38" fontId="4" fillId="0" borderId="34" xfId="1" applyFont="1" applyBorder="1" applyAlignment="1">
      <alignment vertical="center"/>
    </xf>
    <xf numFmtId="38" fontId="4" fillId="0" borderId="35" xfId="1" applyFont="1" applyBorder="1" applyAlignment="1">
      <alignment vertical="center"/>
    </xf>
    <xf numFmtId="0" fontId="4" fillId="0" borderId="8" xfId="0" applyFont="1" applyBorder="1"/>
    <xf numFmtId="0" fontId="4" fillId="0" borderId="9" xfId="0" applyFont="1" applyBorder="1" applyAlignment="1"/>
    <xf numFmtId="0" fontId="4" fillId="0" borderId="9" xfId="0" applyFont="1" applyBorder="1" applyAlignment="1">
      <alignment horizontal="right" vertical="center"/>
    </xf>
    <xf numFmtId="38" fontId="4" fillId="0" borderId="38" xfId="0" applyNumberFormat="1" applyFont="1" applyBorder="1" applyAlignment="1">
      <alignment vertical="center"/>
    </xf>
    <xf numFmtId="38" fontId="4" fillId="0" borderId="9" xfId="0" applyNumberFormat="1" applyFont="1" applyBorder="1" applyAlignment="1">
      <alignment vertical="center"/>
    </xf>
    <xf numFmtId="38" fontId="4" fillId="0" borderId="10" xfId="1" applyFont="1" applyBorder="1" applyAlignment="1">
      <alignment vertical="center"/>
    </xf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right" vertical="center"/>
    </xf>
    <xf numFmtId="0" fontId="4" fillId="0" borderId="40" xfId="0" applyFont="1" applyBorder="1" applyAlignment="1">
      <alignment vertical="center"/>
    </xf>
    <xf numFmtId="0" fontId="4" fillId="0" borderId="37" xfId="0" applyFont="1" applyBorder="1" applyAlignment="1">
      <alignment horizontal="right" vertical="center"/>
    </xf>
    <xf numFmtId="0" fontId="4" fillId="0" borderId="39" xfId="1" applyNumberFormat="1" applyFont="1" applyBorder="1" applyAlignment="1">
      <alignment horizontal="right" vertical="center"/>
    </xf>
    <xf numFmtId="0" fontId="4" fillId="0" borderId="11" xfId="0" applyFont="1" applyBorder="1"/>
    <xf numFmtId="0" fontId="4" fillId="0" borderId="12" xfId="0" applyFont="1" applyBorder="1" applyAlignment="1"/>
    <xf numFmtId="0" fontId="4" fillId="0" borderId="12" xfId="0" applyFont="1" applyBorder="1"/>
    <xf numFmtId="0" fontId="4" fillId="0" borderId="12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12" xfId="0" applyFont="1" applyBorder="1" applyAlignment="1">
      <alignment horizontal="right" vertical="center"/>
    </xf>
    <xf numFmtId="38" fontId="4" fillId="0" borderId="13" xfId="1" applyFont="1" applyBorder="1" applyAlignment="1">
      <alignment vertical="center" wrapText="1"/>
    </xf>
    <xf numFmtId="0" fontId="5" fillId="0" borderId="40" xfId="0" applyFont="1" applyFill="1" applyBorder="1" applyAlignment="1">
      <alignment vertical="center"/>
    </xf>
    <xf numFmtId="0" fontId="4" fillId="0" borderId="40" xfId="0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/>
    <xf numFmtId="0" fontId="7" fillId="0" borderId="0" xfId="0" applyFont="1" applyAlignment="1">
      <alignment horizontal="right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38" fontId="4" fillId="0" borderId="0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vertical="center"/>
    </xf>
    <xf numFmtId="0" fontId="4" fillId="0" borderId="0" xfId="0" applyFont="1" applyFill="1"/>
    <xf numFmtId="38" fontId="4" fillId="2" borderId="31" xfId="1" applyFont="1" applyFill="1" applyBorder="1" applyAlignment="1">
      <alignment horizontal="right" vertical="center"/>
    </xf>
    <xf numFmtId="38" fontId="4" fillId="0" borderId="32" xfId="1" applyFont="1" applyFill="1" applyBorder="1" applyAlignment="1">
      <alignment vertical="center" wrapText="1"/>
    </xf>
    <xf numFmtId="38" fontId="4" fillId="0" borderId="46" xfId="1" applyFont="1" applyFill="1" applyBorder="1" applyAlignment="1">
      <alignment vertical="center" wrapText="1"/>
    </xf>
    <xf numFmtId="0" fontId="4" fillId="0" borderId="48" xfId="0" applyFont="1" applyBorder="1" applyAlignment="1">
      <alignment horizontal="right" vertical="center" shrinkToFit="1"/>
    </xf>
    <xf numFmtId="38" fontId="4" fillId="0" borderId="47" xfId="0" applyNumberFormat="1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38" fontId="4" fillId="2" borderId="45" xfId="1" applyFont="1" applyFill="1" applyBorder="1" applyAlignment="1">
      <alignment horizontal="right" vertical="center"/>
    </xf>
    <xf numFmtId="38" fontId="4" fillId="2" borderId="31" xfId="1" applyFont="1" applyFill="1" applyBorder="1" applyAlignment="1">
      <alignment horizontal="right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textRotation="255"/>
    </xf>
    <xf numFmtId="0" fontId="4" fillId="0" borderId="6" xfId="0" applyFont="1" applyBorder="1" applyAlignment="1">
      <alignment horizontal="right" vertical="center" textRotation="255"/>
    </xf>
    <xf numFmtId="0" fontId="4" fillId="0" borderId="28" xfId="0" applyFont="1" applyBorder="1" applyAlignment="1">
      <alignment horizontal="right" vertical="center" textRotation="255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1"/>
  <sheetViews>
    <sheetView tabSelected="1" view="pageBreakPreview" zoomScale="70" zoomScaleNormal="55" zoomScaleSheetLayoutView="70" zoomScalePageLayoutView="25" workbookViewId="0">
      <selection activeCell="E9" sqref="E9"/>
    </sheetView>
  </sheetViews>
  <sheetFormatPr defaultColWidth="2.375" defaultRowHeight="14.25"/>
  <cols>
    <col min="1" max="1" width="2.375" style="1"/>
    <col min="2" max="2" width="3.375" style="1" customWidth="1"/>
    <col min="3" max="3" width="3.75" style="1" customWidth="1"/>
    <col min="4" max="4" width="30.25" style="1" customWidth="1"/>
    <col min="5" max="9" width="12.5" style="2" customWidth="1"/>
    <col min="10" max="10" width="27.875" style="2" customWidth="1"/>
    <col min="11" max="16384" width="2.375" style="1"/>
  </cols>
  <sheetData>
    <row r="1" spans="2:10" ht="13.5" customHeight="1" thickBot="1">
      <c r="B1" s="70"/>
      <c r="C1" s="70"/>
      <c r="D1" s="70"/>
      <c r="H1" s="70"/>
    </row>
    <row r="2" spans="2:10" ht="37.5" customHeight="1" thickBot="1">
      <c r="B2" s="88" t="s">
        <v>21</v>
      </c>
      <c r="C2" s="89"/>
      <c r="D2" s="89"/>
      <c r="E2" s="86"/>
      <c r="F2" s="86"/>
      <c r="G2" s="87"/>
      <c r="H2" s="84" t="s">
        <v>12</v>
      </c>
      <c r="I2" s="85"/>
      <c r="J2" s="99"/>
    </row>
    <row r="4" spans="2:10" ht="15" thickBot="1">
      <c r="B4" s="1" t="s">
        <v>11</v>
      </c>
      <c r="F4" s="69" t="s">
        <v>18</v>
      </c>
      <c r="J4" s="69" t="s">
        <v>18</v>
      </c>
    </row>
    <row r="5" spans="2:10" ht="41.25" customHeight="1" thickBot="1">
      <c r="B5" s="92" t="s">
        <v>41</v>
      </c>
      <c r="C5" s="93"/>
      <c r="D5" s="93"/>
      <c r="E5" s="90"/>
      <c r="F5" s="91"/>
      <c r="G5" s="92" t="s">
        <v>35</v>
      </c>
      <c r="H5" s="97"/>
      <c r="I5" s="98"/>
      <c r="J5" s="78"/>
    </row>
    <row r="6" spans="2:10" s="77" customFormat="1" ht="15" customHeight="1">
      <c r="B6" s="73"/>
      <c r="C6" s="73"/>
      <c r="D6" s="73"/>
      <c r="E6" s="74"/>
      <c r="F6" s="74"/>
      <c r="G6" s="73"/>
      <c r="H6" s="75"/>
      <c r="I6" s="75"/>
      <c r="J6" s="76"/>
    </row>
    <row r="7" spans="2:10" ht="15" thickBot="1">
      <c r="J7" s="71" t="s">
        <v>13</v>
      </c>
    </row>
    <row r="8" spans="2:10" ht="44.25" customHeight="1">
      <c r="B8" s="3" t="s">
        <v>7</v>
      </c>
      <c r="C8" s="4"/>
      <c r="D8" s="4"/>
      <c r="E8" s="5" t="s">
        <v>34</v>
      </c>
      <c r="F8" s="5" t="s">
        <v>31</v>
      </c>
      <c r="G8" s="5" t="s">
        <v>33</v>
      </c>
      <c r="H8" s="5" t="s">
        <v>19</v>
      </c>
      <c r="I8" s="72" t="s">
        <v>20</v>
      </c>
      <c r="J8" s="6" t="s">
        <v>32</v>
      </c>
    </row>
    <row r="9" spans="2:10" ht="40.5" customHeight="1">
      <c r="B9" s="94" t="s">
        <v>3</v>
      </c>
      <c r="C9" s="7">
        <v>1</v>
      </c>
      <c r="D9" s="8" t="s">
        <v>29</v>
      </c>
      <c r="E9" s="9"/>
      <c r="F9" s="10" t="str">
        <f t="shared" ref="F9:F28" si="0">IF(E9="","",ROUND(E9*($J$5/$E$5),0))</f>
        <v/>
      </c>
      <c r="G9" s="11" t="str">
        <f t="shared" ref="G9:G28" si="1">IF(E9="","",E9-F9)</f>
        <v/>
      </c>
      <c r="H9" s="12" t="str">
        <f>IF($E9="","",G9*0.2)</f>
        <v/>
      </c>
      <c r="I9" s="13">
        <v>100000</v>
      </c>
      <c r="J9" s="14" t="str">
        <f t="shared" ref="J9:J28" si="2">IF(E9="","",IF(H9&gt;I9,I9,H9))</f>
        <v/>
      </c>
    </row>
    <row r="10" spans="2:10" ht="40.5" customHeight="1">
      <c r="B10" s="94"/>
      <c r="C10" s="15">
        <v>2</v>
      </c>
      <c r="D10" s="16" t="s">
        <v>4</v>
      </c>
      <c r="E10" s="17"/>
      <c r="F10" s="18" t="str">
        <f t="shared" si="0"/>
        <v/>
      </c>
      <c r="G10" s="19" t="str">
        <f t="shared" si="1"/>
        <v/>
      </c>
      <c r="H10" s="20" t="str">
        <f>IF($E10="","",G10*0.2)</f>
        <v/>
      </c>
      <c r="I10" s="21">
        <v>50000</v>
      </c>
      <c r="J10" s="22" t="str">
        <f t="shared" si="2"/>
        <v/>
      </c>
    </row>
    <row r="11" spans="2:10" ht="40.5" customHeight="1">
      <c r="B11" s="94"/>
      <c r="C11" s="15">
        <v>3</v>
      </c>
      <c r="D11" s="16" t="s">
        <v>28</v>
      </c>
      <c r="E11" s="17"/>
      <c r="F11" s="18" t="str">
        <f t="shared" si="0"/>
        <v/>
      </c>
      <c r="G11" s="19" t="str">
        <f t="shared" si="1"/>
        <v/>
      </c>
      <c r="H11" s="20" t="str">
        <f t="shared" ref="H11:H15" si="3">IF($E11="","",G11*0.2)</f>
        <v/>
      </c>
      <c r="I11" s="21">
        <v>100000</v>
      </c>
      <c r="J11" s="22" t="str">
        <f t="shared" si="2"/>
        <v/>
      </c>
    </row>
    <row r="12" spans="2:10" ht="40.5" customHeight="1">
      <c r="B12" s="94"/>
      <c r="C12" s="15">
        <v>4</v>
      </c>
      <c r="D12" s="16" t="s">
        <v>30</v>
      </c>
      <c r="E12" s="17"/>
      <c r="F12" s="18" t="str">
        <f t="shared" si="0"/>
        <v/>
      </c>
      <c r="G12" s="19" t="str">
        <f t="shared" si="1"/>
        <v/>
      </c>
      <c r="H12" s="20" t="str">
        <f t="shared" si="3"/>
        <v/>
      </c>
      <c r="I12" s="21">
        <v>20000</v>
      </c>
      <c r="J12" s="22" t="str">
        <f t="shared" si="2"/>
        <v/>
      </c>
    </row>
    <row r="13" spans="2:10" ht="40.5" customHeight="1">
      <c r="B13" s="94"/>
      <c r="C13" s="15">
        <v>5</v>
      </c>
      <c r="D13" s="16" t="s">
        <v>39</v>
      </c>
      <c r="E13" s="17"/>
      <c r="F13" s="18" t="str">
        <f t="shared" si="0"/>
        <v/>
      </c>
      <c r="G13" s="19" t="str">
        <f t="shared" si="1"/>
        <v/>
      </c>
      <c r="H13" s="20" t="str">
        <f t="shared" si="3"/>
        <v/>
      </c>
      <c r="I13" s="21">
        <v>30000</v>
      </c>
      <c r="J13" s="22" t="str">
        <f t="shared" si="2"/>
        <v/>
      </c>
    </row>
    <row r="14" spans="2:10" ht="40.5" customHeight="1">
      <c r="B14" s="94"/>
      <c r="C14" s="15">
        <v>6</v>
      </c>
      <c r="D14" s="16" t="s">
        <v>40</v>
      </c>
      <c r="E14" s="17"/>
      <c r="F14" s="18" t="str">
        <f t="shared" si="0"/>
        <v/>
      </c>
      <c r="G14" s="79" t="str">
        <f t="shared" si="1"/>
        <v/>
      </c>
      <c r="H14" s="20" t="str">
        <f t="shared" si="3"/>
        <v/>
      </c>
      <c r="I14" s="21">
        <v>20000</v>
      </c>
      <c r="J14" s="22" t="str">
        <f t="shared" si="2"/>
        <v/>
      </c>
    </row>
    <row r="15" spans="2:10" ht="40.5" customHeight="1">
      <c r="B15" s="94"/>
      <c r="C15" s="23">
        <v>7</v>
      </c>
      <c r="D15" s="24" t="s">
        <v>24</v>
      </c>
      <c r="E15" s="25"/>
      <c r="F15" s="26" t="str">
        <f t="shared" si="0"/>
        <v/>
      </c>
      <c r="G15" s="27" t="str">
        <f t="shared" si="1"/>
        <v/>
      </c>
      <c r="H15" s="28" t="str">
        <f t="shared" si="3"/>
        <v/>
      </c>
      <c r="I15" s="29">
        <v>20000</v>
      </c>
      <c r="J15" s="30" t="str">
        <f t="shared" si="2"/>
        <v/>
      </c>
    </row>
    <row r="16" spans="2:10" ht="40.5" customHeight="1">
      <c r="B16" s="94" t="s">
        <v>8</v>
      </c>
      <c r="C16" s="7">
        <v>8</v>
      </c>
      <c r="D16" s="31" t="s">
        <v>5</v>
      </c>
      <c r="E16" s="32"/>
      <c r="F16" s="33" t="str">
        <f t="shared" si="0"/>
        <v/>
      </c>
      <c r="G16" s="34" t="str">
        <f t="shared" si="1"/>
        <v/>
      </c>
      <c r="H16" s="12" t="str">
        <f>IF($E16="","",G16*0.2)</f>
        <v/>
      </c>
      <c r="I16" s="13">
        <v>100000</v>
      </c>
      <c r="J16" s="14" t="str">
        <f t="shared" si="2"/>
        <v/>
      </c>
    </row>
    <row r="17" spans="2:10" ht="40.5" customHeight="1">
      <c r="B17" s="94"/>
      <c r="C17" s="15">
        <v>9</v>
      </c>
      <c r="D17" s="16" t="s">
        <v>36</v>
      </c>
      <c r="E17" s="17"/>
      <c r="F17" s="18" t="str">
        <f t="shared" si="0"/>
        <v/>
      </c>
      <c r="G17" s="19" t="str">
        <f t="shared" si="1"/>
        <v/>
      </c>
      <c r="H17" s="20" t="str">
        <f>IF($E17="","",G17*0.2)</f>
        <v/>
      </c>
      <c r="I17" s="21">
        <v>30000</v>
      </c>
      <c r="J17" s="22" t="str">
        <f t="shared" si="2"/>
        <v/>
      </c>
    </row>
    <row r="18" spans="2:10" ht="40.5" customHeight="1">
      <c r="B18" s="94"/>
      <c r="C18" s="15">
        <v>10</v>
      </c>
      <c r="D18" s="35" t="s">
        <v>0</v>
      </c>
      <c r="E18" s="36"/>
      <c r="F18" s="37" t="str">
        <f t="shared" si="0"/>
        <v/>
      </c>
      <c r="G18" s="19" t="str">
        <f t="shared" si="1"/>
        <v/>
      </c>
      <c r="H18" s="20" t="str">
        <f t="shared" ref="H18:H28" si="4">IF($E18="","",G18*0.2)</f>
        <v/>
      </c>
      <c r="I18" s="21">
        <v>100000</v>
      </c>
      <c r="J18" s="22" t="str">
        <f t="shared" si="2"/>
        <v/>
      </c>
    </row>
    <row r="19" spans="2:10" s="2" customFormat="1" ht="40.5" customHeight="1">
      <c r="B19" s="94"/>
      <c r="C19" s="15">
        <v>11</v>
      </c>
      <c r="D19" s="16" t="s">
        <v>22</v>
      </c>
      <c r="E19" s="36"/>
      <c r="F19" s="37" t="str">
        <f t="shared" si="0"/>
        <v/>
      </c>
      <c r="G19" s="19" t="str">
        <f t="shared" si="1"/>
        <v/>
      </c>
      <c r="H19" s="20" t="str">
        <f t="shared" si="4"/>
        <v/>
      </c>
      <c r="I19" s="21">
        <v>30000</v>
      </c>
      <c r="J19" s="22" t="str">
        <f t="shared" si="2"/>
        <v/>
      </c>
    </row>
    <row r="20" spans="2:10" ht="40.5" customHeight="1">
      <c r="B20" s="94"/>
      <c r="C20" s="15">
        <v>12</v>
      </c>
      <c r="D20" s="16" t="s">
        <v>23</v>
      </c>
      <c r="E20" s="17"/>
      <c r="F20" s="18" t="str">
        <f t="shared" si="0"/>
        <v/>
      </c>
      <c r="G20" s="19" t="str">
        <f t="shared" si="1"/>
        <v/>
      </c>
      <c r="H20" s="20" t="str">
        <f t="shared" si="4"/>
        <v/>
      </c>
      <c r="I20" s="21">
        <v>30000</v>
      </c>
      <c r="J20" s="22" t="str">
        <f t="shared" si="2"/>
        <v/>
      </c>
    </row>
    <row r="21" spans="2:10" ht="40.5" customHeight="1">
      <c r="B21" s="94"/>
      <c r="C21" s="15">
        <v>13</v>
      </c>
      <c r="D21" s="16" t="s">
        <v>37</v>
      </c>
      <c r="E21" s="36"/>
      <c r="F21" s="37" t="str">
        <f t="shared" si="0"/>
        <v/>
      </c>
      <c r="G21" s="19" t="str">
        <f t="shared" si="1"/>
        <v/>
      </c>
      <c r="H21" s="20" t="str">
        <f t="shared" si="4"/>
        <v/>
      </c>
      <c r="I21" s="21">
        <v>30000</v>
      </c>
      <c r="J21" s="22" t="str">
        <f t="shared" si="2"/>
        <v/>
      </c>
    </row>
    <row r="22" spans="2:10" ht="40.5" customHeight="1">
      <c r="B22" s="94"/>
      <c r="C22" s="15">
        <v>14</v>
      </c>
      <c r="D22" s="16" t="s">
        <v>38</v>
      </c>
      <c r="E22" s="36"/>
      <c r="F22" s="37" t="str">
        <f t="shared" si="0"/>
        <v/>
      </c>
      <c r="G22" s="19" t="str">
        <f t="shared" si="1"/>
        <v/>
      </c>
      <c r="H22" s="20" t="str">
        <f t="shared" si="4"/>
        <v/>
      </c>
      <c r="I22" s="21">
        <v>20000</v>
      </c>
      <c r="J22" s="22" t="str">
        <f t="shared" si="2"/>
        <v/>
      </c>
    </row>
    <row r="23" spans="2:10" ht="40.5" customHeight="1">
      <c r="B23" s="94"/>
      <c r="C23" s="23">
        <v>15</v>
      </c>
      <c r="D23" s="38" t="s">
        <v>1</v>
      </c>
      <c r="E23" s="39"/>
      <c r="F23" s="40" t="str">
        <f t="shared" si="0"/>
        <v/>
      </c>
      <c r="G23" s="27" t="str">
        <f t="shared" si="1"/>
        <v/>
      </c>
      <c r="H23" s="28" t="str">
        <f t="shared" si="4"/>
        <v/>
      </c>
      <c r="I23" s="29">
        <v>50000</v>
      </c>
      <c r="J23" s="30" t="str">
        <f t="shared" si="2"/>
        <v/>
      </c>
    </row>
    <row r="24" spans="2:10" ht="40.5" customHeight="1">
      <c r="B24" s="94" t="s">
        <v>9</v>
      </c>
      <c r="C24" s="7">
        <v>16</v>
      </c>
      <c r="D24" s="8" t="s">
        <v>25</v>
      </c>
      <c r="E24" s="9"/>
      <c r="F24" s="10" t="str">
        <f t="shared" si="0"/>
        <v/>
      </c>
      <c r="G24" s="80" t="str">
        <f t="shared" si="1"/>
        <v/>
      </c>
      <c r="H24" s="12" t="str">
        <f t="shared" si="4"/>
        <v/>
      </c>
      <c r="I24" s="13">
        <v>100000</v>
      </c>
      <c r="J24" s="14" t="str">
        <f t="shared" si="2"/>
        <v/>
      </c>
    </row>
    <row r="25" spans="2:10" ht="40.5" customHeight="1">
      <c r="B25" s="94"/>
      <c r="C25" s="23">
        <v>17</v>
      </c>
      <c r="D25" s="38" t="s">
        <v>6</v>
      </c>
      <c r="E25" s="39"/>
      <c r="F25" s="40" t="str">
        <f t="shared" si="0"/>
        <v/>
      </c>
      <c r="G25" s="27" t="str">
        <f t="shared" si="1"/>
        <v/>
      </c>
      <c r="H25" s="28" t="str">
        <f t="shared" si="4"/>
        <v/>
      </c>
      <c r="I25" s="29">
        <v>20000</v>
      </c>
      <c r="J25" s="30" t="str">
        <f t="shared" si="2"/>
        <v/>
      </c>
    </row>
    <row r="26" spans="2:10" ht="40.5" customHeight="1">
      <c r="B26" s="95" t="s">
        <v>10</v>
      </c>
      <c r="C26" s="7">
        <v>18</v>
      </c>
      <c r="D26" s="31" t="s">
        <v>2</v>
      </c>
      <c r="E26" s="32"/>
      <c r="F26" s="33" t="str">
        <f t="shared" si="0"/>
        <v/>
      </c>
      <c r="G26" s="80" t="str">
        <f t="shared" si="1"/>
        <v/>
      </c>
      <c r="H26" s="12" t="str">
        <f t="shared" si="4"/>
        <v/>
      </c>
      <c r="I26" s="13">
        <v>20000</v>
      </c>
      <c r="J26" s="14" t="str">
        <f t="shared" si="2"/>
        <v/>
      </c>
    </row>
    <row r="27" spans="2:10" ht="40.5" customHeight="1">
      <c r="B27" s="96"/>
      <c r="C27" s="15">
        <v>19</v>
      </c>
      <c r="D27" s="16" t="s">
        <v>26</v>
      </c>
      <c r="E27" s="17"/>
      <c r="F27" s="18" t="str">
        <f t="shared" si="0"/>
        <v/>
      </c>
      <c r="G27" s="19" t="str">
        <f t="shared" si="1"/>
        <v/>
      </c>
      <c r="H27" s="20" t="str">
        <f t="shared" si="4"/>
        <v/>
      </c>
      <c r="I27" s="21">
        <v>30000</v>
      </c>
      <c r="J27" s="22" t="str">
        <f t="shared" si="2"/>
        <v/>
      </c>
    </row>
    <row r="28" spans="2:10" ht="40.5" customHeight="1" thickBot="1">
      <c r="B28" s="96"/>
      <c r="C28" s="41">
        <v>20</v>
      </c>
      <c r="D28" s="42" t="s">
        <v>27</v>
      </c>
      <c r="E28" s="43"/>
      <c r="F28" s="44" t="str">
        <f t="shared" si="0"/>
        <v/>
      </c>
      <c r="G28" s="19" t="str">
        <f t="shared" si="1"/>
        <v/>
      </c>
      <c r="H28" s="45" t="str">
        <f t="shared" si="4"/>
        <v/>
      </c>
      <c r="I28" s="46">
        <v>100000</v>
      </c>
      <c r="J28" s="47" t="str">
        <f t="shared" si="2"/>
        <v/>
      </c>
    </row>
    <row r="29" spans="2:10" ht="40.5" customHeight="1" thickTop="1">
      <c r="B29" s="48"/>
      <c r="C29" s="49"/>
      <c r="D29" s="50" t="s">
        <v>14</v>
      </c>
      <c r="E29" s="51" t="str">
        <f>IF(SUM($E$9:$E$28)=0,"",SUM($E$9:$E$28))</f>
        <v/>
      </c>
      <c r="F29" s="51" t="str">
        <f>IF(SUM($F$9:$F$28)=0,"",SUM($F$9:$F$28))</f>
        <v/>
      </c>
      <c r="G29" s="52" t="str">
        <f>IF(E29="","",SUM(G9:G28))</f>
        <v/>
      </c>
      <c r="H29" s="82"/>
      <c r="I29" s="81" t="s">
        <v>15</v>
      </c>
      <c r="J29" s="53" t="str">
        <f>IF(SUM($J$9:$J$28)=0,"",ROUNDDOWN(SUM($J$9:$J$28),-3))</f>
        <v/>
      </c>
    </row>
    <row r="30" spans="2:10" ht="40.5" customHeight="1" thickBot="1">
      <c r="B30" s="54"/>
      <c r="C30" s="55"/>
      <c r="D30" s="56"/>
      <c r="E30" s="68"/>
      <c r="F30" s="67"/>
      <c r="G30" s="57"/>
      <c r="H30" s="83"/>
      <c r="I30" s="58" t="s">
        <v>16</v>
      </c>
      <c r="J30" s="59" t="str">
        <f>IF($J$2="","",IF($J$2="多世代同居住宅改修支援事業","300,000","200,000"))</f>
        <v/>
      </c>
    </row>
    <row r="31" spans="2:10" ht="40.5" customHeight="1" thickTop="1" thickBot="1">
      <c r="B31" s="60"/>
      <c r="C31" s="61"/>
      <c r="D31" s="62"/>
      <c r="E31" s="63"/>
      <c r="F31" s="63"/>
      <c r="G31" s="63"/>
      <c r="H31" s="64"/>
      <c r="I31" s="65" t="s">
        <v>17</v>
      </c>
      <c r="J31" s="66" t="str">
        <f>IF($J$30="","",IF($J$29&lt;$J$30,$J$29,$J$30))</f>
        <v/>
      </c>
    </row>
  </sheetData>
  <sheetProtection sheet="1" objects="1" scenarios="1"/>
  <protectedRanges>
    <protectedRange sqref="E9:G28" name="範囲1"/>
  </protectedRanges>
  <mergeCells count="10">
    <mergeCell ref="B9:B15"/>
    <mergeCell ref="B16:B23"/>
    <mergeCell ref="B24:B25"/>
    <mergeCell ref="B26:B28"/>
    <mergeCell ref="G5:I5"/>
    <mergeCell ref="H2:I2"/>
    <mergeCell ref="E2:G2"/>
    <mergeCell ref="B2:D2"/>
    <mergeCell ref="E5:F5"/>
    <mergeCell ref="B5:D5"/>
  </mergeCells>
  <phoneticPr fontId="1"/>
  <dataValidations count="1">
    <dataValidation type="list" allowBlank="1" showInputMessage="1" showErrorMessage="1" sqref="J2" xr:uid="{65BCD2E6-1CE9-4C32-BADD-80A61059DE61}">
      <formula1>"一般住宅改修支援事業,多世代同居住宅改修支援事業"</formula1>
    </dataValidation>
  </dataValidations>
  <pageMargins left="0.74803149606299213" right="0.23622047244094491" top="0.74803149606299213" bottom="0.74803149606299213" header="0.31496062992125984" footer="0.31496062992125984"/>
  <pageSetup paperSize="9" scale="65" orientation="portrait" r:id="rId1"/>
  <headerFooter>
    <oddHeader>&amp;L&amp;"ＭＳ 明朝,標準"&amp;12参考様式１&amp;C
&amp;12海老名市住宅改修支援事業補助金　補助金額計算書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渡部　太賀</dc:creator>
  <cp:lastModifiedBy>海老名市</cp:lastModifiedBy>
  <cp:lastPrinted>2026-04-20T00:16:59Z</cp:lastPrinted>
  <dcterms:created xsi:type="dcterms:W3CDTF">2015-06-05T18:19:34Z</dcterms:created>
  <dcterms:modified xsi:type="dcterms:W3CDTF">2026-04-20T02:29:31Z</dcterms:modified>
</cp:coreProperties>
</file>